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1" sheetId="1" r:id="rId1"/>
  </sheets>
  <definedNames>
    <definedName name="_xlnm._FilterDatabase" localSheetId="0" hidden="1">'1'!$B$13:$AJ$18</definedName>
  </definedNames>
  <calcPr calcId="144525"/>
</workbook>
</file>

<file path=xl/sharedStrings.xml><?xml version="1.0" encoding="utf-8"?>
<sst xmlns="http://schemas.openxmlformats.org/spreadsheetml/2006/main" count="45" uniqueCount="33">
  <si>
    <t>本月</t>
  </si>
  <si>
    <t>一</t>
  </si>
  <si>
    <t>二</t>
  </si>
  <si>
    <t>三</t>
  </si>
  <si>
    <t>四</t>
  </si>
  <si>
    <t>五</t>
  </si>
  <si>
    <t>六</t>
  </si>
  <si>
    <t>日</t>
  </si>
  <si>
    <t>总Task</t>
  </si>
  <si>
    <t>年</t>
  </si>
  <si>
    <t>Completed</t>
  </si>
  <si>
    <t>月</t>
  </si>
  <si>
    <t>Pending</t>
  </si>
  <si>
    <t>时间设置</t>
  </si>
  <si>
    <t>Start Time</t>
  </si>
  <si>
    <t>End Time</t>
  </si>
  <si>
    <t>Unit名称：</t>
  </si>
  <si>
    <t>苏州XXXXConstructionUnit</t>
  </si>
  <si>
    <t>Owner：</t>
  </si>
  <si>
    <t>小李</t>
  </si>
  <si>
    <t>Project Name</t>
  </si>
  <si>
    <t>Days</t>
  </si>
  <si>
    <t>Completion %</t>
  </si>
  <si>
    <t>Status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</si>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</sst>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"/>
    <numFmt numFmtId="42" formatCode="_ &quot;￥&quot;* #,##0_ ;_ &quot;￥&quot;* \-#,##0_ ;_ &quot;￥&quot;* &quot;-&quot;_ ;_ @_ "/>
    <numFmt numFmtId="177" formatCode="m\/d"/>
  </numFmts>
  <fonts count="28">
    <font>
      <sz val="11"/>
      <color theme="1"/>
      <name val="宋体"/>
      <charset val="134"/>
      <scheme val="minor"/>
    </font>
    <font>
      <b/>
      <sz val="12"/>
      <color theme="1"/>
      <name val="字魂45号-冰宇雅宋"/>
      <charset val="134"/>
    </font>
    <font>
      <b/>
      <sz val="11"/>
      <color theme="1"/>
      <name val="字魂45号-冰宇雅宋"/>
      <charset val="134"/>
    </font>
    <font>
      <b/>
      <sz val="9"/>
      <color theme="1"/>
      <name val="字魂45号-冰宇雅宋"/>
      <charset val="134"/>
    </font>
    <font>
      <b/>
      <sz val="28"/>
      <color theme="1"/>
      <name val="字魂45号-冰宇雅宋"/>
      <charset val="134"/>
    </font>
    <font>
      <b/>
      <sz val="12"/>
      <color theme="0"/>
      <name val="字魂45号-冰宇雅宋"/>
      <charset val="134"/>
    </font>
    <font>
      <b/>
      <sz val="24"/>
      <color theme="1"/>
      <name val="字魂45号-冰宇雅宋"/>
      <charset val="134"/>
    </font>
    <font>
      <b/>
      <sz val="10"/>
      <color theme="0"/>
      <name val="字魂45号-冰宇雅宋"/>
      <charset val="134"/>
    </font>
    <font>
      <b/>
      <sz val="9"/>
      <color theme="0"/>
      <name val="字魂45号-冰宇雅宋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E4ED"/>
        <bgColor indexed="64"/>
      </patternFill>
    </fill>
    <fill>
      <patternFill patternType="solid">
        <fgColor rgb="FF2AAC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35"/>
      </left>
      <right style="thin">
        <color theme="0" tint="-0.35"/>
      </right>
      <top/>
      <bottom style="thin">
        <color theme="0" tint="-0.3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1" fillId="2" borderId="0" xfId="44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44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44" applyFont="1" applyFill="1">
      <alignment vertical="center"/>
    </xf>
    <xf numFmtId="0" fontId="3" fillId="2" borderId="0" xfId="44" applyNumberFormat="1" applyFont="1" applyFill="1">
      <alignment vertical="center"/>
    </xf>
    <xf numFmtId="177" fontId="3" fillId="2" borderId="0" xfId="44" applyNumberFormat="1" applyFont="1" applyFill="1" applyAlignment="1">
      <alignment horizontal="center" vertical="center"/>
    </xf>
    <xf numFmtId="0" fontId="3" fillId="2" borderId="0" xfId="44" applyNumberFormat="1" applyFont="1" applyFill="1" applyAlignment="1">
      <alignment horizontal="center" vertical="center"/>
    </xf>
    <xf numFmtId="0" fontId="3" fillId="3" borderId="0" xfId="44" applyFont="1" applyFill="1">
      <alignment vertical="center"/>
    </xf>
    <xf numFmtId="0" fontId="3" fillId="3" borderId="0" xfId="44" applyNumberFormat="1" applyFont="1" applyFill="1">
      <alignment vertical="center"/>
    </xf>
    <xf numFmtId="177" fontId="3" fillId="3" borderId="0" xfId="44" applyNumberFormat="1" applyFont="1" applyFill="1" applyAlignment="1">
      <alignment horizontal="center" vertical="center"/>
    </xf>
    <xf numFmtId="0" fontId="3" fillId="3" borderId="0" xfId="44" applyNumberFormat="1" applyFont="1" applyFill="1" applyAlignment="1">
      <alignment horizontal="center" vertical="center"/>
    </xf>
    <xf numFmtId="0" fontId="3" fillId="3" borderId="0" xfId="44" applyFont="1" applyFill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3" borderId="0" xfId="44" applyFont="1" applyFill="1" applyBorder="1">
      <alignment vertical="center"/>
    </xf>
    <xf numFmtId="0" fontId="3" fillId="3" borderId="0" xfId="44" applyNumberFormat="1" applyFont="1" applyFill="1" applyBorder="1">
      <alignment vertical="center"/>
    </xf>
    <xf numFmtId="177" fontId="3" fillId="3" borderId="0" xfId="44" applyNumberFormat="1" applyFont="1" applyFill="1" applyBorder="1" applyAlignment="1">
      <alignment horizontal="center" vertical="center"/>
    </xf>
    <xf numFmtId="0" fontId="3" fillId="3" borderId="0" xfId="44" applyNumberFormat="1" applyFont="1" applyFill="1" applyBorder="1" applyAlignment="1">
      <alignment horizontal="center" vertical="center"/>
    </xf>
    <xf numFmtId="0" fontId="3" fillId="2" borderId="0" xfId="44" applyNumberFormat="1" applyFont="1" applyFill="1" applyBorder="1" applyAlignment="1">
      <alignment horizontal="center" vertical="center"/>
    </xf>
    <xf numFmtId="0" fontId="4" fillId="2" borderId="0" xfId="44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5" fillId="4" borderId="0" xfId="44" applyFont="1" applyFill="1" applyBorder="1" applyAlignment="1">
      <alignment horizontal="center" vertical="center"/>
    </xf>
    <xf numFmtId="0" fontId="5" fillId="4" borderId="1" xfId="44" applyFont="1" applyFill="1" applyBorder="1" applyAlignment="1">
      <alignment horizontal="center" vertical="center"/>
    </xf>
    <xf numFmtId="0" fontId="5" fillId="4" borderId="0" xfId="44" applyNumberFormat="1" applyFont="1" applyFill="1" applyBorder="1" applyAlignment="1">
      <alignment horizontal="center" vertical="center"/>
    </xf>
    <xf numFmtId="58" fontId="1" fillId="3" borderId="0" xfId="44" applyNumberFormat="1" applyFont="1" applyFill="1" applyBorder="1" applyAlignment="1">
      <alignment horizontal="center" vertical="center"/>
    </xf>
    <xf numFmtId="0" fontId="6" fillId="2" borderId="0" xfId="44" applyFont="1" applyFill="1" applyBorder="1" applyAlignment="1">
      <alignment horizontal="center" vertical="center"/>
    </xf>
    <xf numFmtId="0" fontId="6" fillId="2" borderId="0" xfId="44" applyNumberFormat="1" applyFont="1" applyFill="1" applyBorder="1" applyAlignment="1">
      <alignment horizontal="center" vertical="center"/>
    </xf>
    <xf numFmtId="0" fontId="5" fillId="4" borderId="2" xfId="50" applyFont="1" applyFill="1" applyBorder="1" applyAlignment="1">
      <alignment horizontal="center" vertical="center" wrapText="1"/>
    </xf>
    <xf numFmtId="0" fontId="5" fillId="4" borderId="2" xfId="50" applyNumberFormat="1" applyFont="1" applyFill="1" applyBorder="1" applyAlignment="1">
      <alignment horizontal="center" vertical="center" wrapText="1"/>
    </xf>
    <xf numFmtId="0" fontId="5" fillId="4" borderId="2" xfId="44" applyFont="1" applyFill="1" applyBorder="1" applyAlignment="1">
      <alignment horizontal="center" vertical="center" wrapText="1"/>
    </xf>
    <xf numFmtId="0" fontId="5" fillId="4" borderId="2" xfId="44" applyNumberFormat="1" applyFont="1" applyFill="1" applyBorder="1" applyAlignment="1">
      <alignment horizontal="center" vertical="center" wrapText="1"/>
    </xf>
    <xf numFmtId="176" fontId="7" fillId="4" borderId="2" xfId="44" applyNumberFormat="1" applyFont="1" applyFill="1" applyBorder="1" applyAlignment="1">
      <alignment horizontal="center" vertical="center"/>
    </xf>
    <xf numFmtId="58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44" applyNumberFormat="1" applyFont="1" applyFill="1">
      <alignment vertical="center"/>
    </xf>
    <xf numFmtId="177" fontId="1" fillId="2" borderId="0" xfId="44" applyNumberFormat="1" applyFont="1" applyFill="1" applyAlignment="1">
      <alignment horizontal="center" vertical="center"/>
    </xf>
    <xf numFmtId="0" fontId="1" fillId="2" borderId="0" xfId="44" applyNumberFormat="1" applyFont="1" applyFill="1" applyAlignment="1">
      <alignment horizontal="center" vertical="center"/>
    </xf>
    <xf numFmtId="0" fontId="2" fillId="2" borderId="0" xfId="44" applyNumberFormat="1" applyFont="1" applyFill="1">
      <alignment vertical="center"/>
    </xf>
    <xf numFmtId="177" fontId="2" fillId="2" borderId="0" xfId="44" applyNumberFormat="1" applyFont="1" applyFill="1" applyAlignment="1">
      <alignment horizontal="center" vertical="center"/>
    </xf>
    <xf numFmtId="0" fontId="2" fillId="2" borderId="0" xfId="44" applyNumberFormat="1" applyFont="1" applyFill="1" applyAlignment="1">
      <alignment horizontal="center" vertical="center"/>
    </xf>
    <xf numFmtId="0" fontId="8" fillId="4" borderId="0" xfId="44" applyFont="1" applyFill="1" applyAlignment="1">
      <alignment horizontal="center" vertical="center"/>
    </xf>
    <xf numFmtId="176" fontId="3" fillId="3" borderId="0" xfId="44" applyNumberFormat="1" applyFont="1" applyFill="1" applyAlignment="1">
      <alignment horizontal="center" vertical="center"/>
    </xf>
    <xf numFmtId="0" fontId="1" fillId="2" borderId="0" xfId="44" applyFont="1" applyFill="1" applyBorder="1" applyAlignment="1">
      <alignment vertical="center"/>
    </xf>
    <xf numFmtId="0" fontId="3" fillId="2" borderId="0" xfId="44" applyFont="1" applyFill="1" applyBorder="1">
      <alignment vertical="center"/>
    </xf>
    <xf numFmtId="0" fontId="1" fillId="2" borderId="0" xfId="44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3">
    <dxf>
      <font>
        <color rgb="FFAAE4ED"/>
      </font>
    </dxf>
    <dxf>
      <fill>
        <patternFill patternType="lightDown">
          <fgColor theme="0" tint="-0.15"/>
          <bgColor rgb="FFAAE4ED"/>
        </patternFill>
      </fill>
      <border>
        <left/>
        <right/>
        <top/>
        <bottom style="thin">
          <color theme="0"/>
        </bottom>
      </border>
    </dxf>
    <dxf>
      <fill>
        <patternFill patternType="solid">
          <bgColor rgb="FF2AACC0"/>
        </patternFill>
      </fill>
      <border>
        <left/>
        <right/>
        <top/>
        <bottom style="thin">
          <color theme="0"/>
        </bottom>
      </border>
    </dxf>
  </dxfs>
  <tableStyles count="0" defaultTableStyle="TableStyleMedium2" defaultPivotStyle="PivotStyleLight16"/>
  <colors>
    <mruColors>
      <color rgb="009FF4F7"/>
      <color rgb="00AAE4ED"/>
      <color rgb="002AAC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19685</xdr:colOff>
      <xdr:row>1</xdr:row>
      <xdr:rowOff>5080</xdr:rowOff>
    </xdr:from>
    <xdr:to>
      <xdr:col>5</xdr:col>
      <xdr:colOff>813435</xdr:colOff>
      <xdr:row>8</xdr:row>
      <xdr:rowOff>178435</xdr:rowOff>
    </xdr:to>
    <xdr:sp>
      <xdr:nvSpPr>
        <xdr:cNvPr id="2" name="文本框 1"/>
        <xdr:cNvSpPr txBox="1"/>
      </xdr:nvSpPr>
      <xdr:spPr>
        <a:xfrm>
          <a:off x="147955" y="170180"/>
          <a:ext cx="3611245" cy="1684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p>
          <a:pPr algn="l"/>
          <a:r>
            <a: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</a:rPr>
            <a:t>How to Use：时间设置那块，Start Time和End Time是公式计算的</a:t>
          </a:r>
          <a:endParaRPr lang="zh-CN" altLang="en-US" sz="900" b="1">
            <a:latin typeface="字魂45号-冰宇雅宋" panose="00000500000000000000" charset="-122"/>
            <a:ea typeface="字魂45号-冰宇雅宋" panose="00000500000000000000" charset="-122"/>
            <a:cs typeface="字魂45号-冰宇雅宋" panose="00000500000000000000" charset="-122"/>
          </a:endParaRPr>
        </a:p>
        <a:p>
          <a:pPr algn="l"/>
          <a:r>
            <a: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</a:rPr>
            <a:t>                    </a:t>
          </a:r>
          <a:r>
            <a:rPr lang="en-US" altLang="zh-CN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+mn-ea"/>
            </a:rPr>
            <a:t>1-29</a:t>
          </a:r>
          <a:r>
            <a: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+mn-ea"/>
            </a:rPr>
            <a:t>号Date也是根据Start Time和End Time计算的</a:t>
          </a:r>
          <a:endParaRPr lang="zh-CN" altLang="en-US" sz="900" b="1">
            <a:latin typeface="字魂45号-冰宇雅宋" panose="00000500000000000000" charset="-122"/>
            <a:ea typeface="字魂45号-冰宇雅宋" panose="00000500000000000000" charset="-122"/>
            <a:cs typeface="字魂45号-冰宇雅宋" panose="00000500000000000000" charset="-122"/>
            <a:sym typeface="+mn-ea"/>
          </a:endParaRPr>
        </a:p>
        <a:p>
          <a:pPr algn="l"/>
          <a:r>
            <a: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+mn-ea"/>
            </a:rPr>
            <a:t>                    表头的日历自动根据Start Date套取的</a:t>
          </a:r>
          <a:endParaRPr lang="zh-CN" altLang="en-US" sz="900" b="1">
            <a:latin typeface="字魂45号-冰宇雅宋" panose="00000500000000000000" charset="-122"/>
            <a:ea typeface="字魂45号-冰宇雅宋" panose="00000500000000000000" charset="-122"/>
            <a:cs typeface="字魂45号-冰宇雅宋" panose="00000500000000000000" charset="-122"/>
            <a:sym typeface="+mn-ea"/>
          </a:endParaRPr>
        </a:p>
        <a:p>
          <a:pPr algn="l"/>
          <a:r>
            <a: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+mn-ea"/>
            </a:rPr>
            <a:t>                    </a:t>
          </a:r>
          <a:endParaRPr lang="zh-CN" altLang="en-US" sz="900" b="1">
            <a:latin typeface="字魂45号-冰宇雅宋" panose="00000500000000000000" charset="-122"/>
            <a:ea typeface="字魂45号-冰宇雅宋" panose="00000500000000000000" charset="-122"/>
            <a:cs typeface="字魂45号-冰宇雅宋" panose="00000500000000000000" charset="-122"/>
            <a:sym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1"/>
  <sheetViews>
    <sheetView showGridLines="0" tabSelected="1" zoomScale="90" zoomScaleNormal="90" workbookViewId="0">
      <selection activeCell="AN11" sqref="AN11"/>
    </sheetView>
  </sheetViews>
  <sheetFormatPr defaultColWidth="4.62962962962963" defaultRowHeight="18" customHeight="1"/>
  <cols>
    <col min="1" max="1" width="1.87037037037037" style="4" customWidth="1"/>
    <col min="2" max="2" width="11.0925925925926" style="5" customWidth="1"/>
    <col min="3" max="3" width="6.08333333333333" style="6" customWidth="1"/>
    <col min="4" max="4" width="11.3981481481481" style="7" customWidth="1"/>
    <col min="5" max="5" width="13.4351851851852" style="7" customWidth="1"/>
    <col min="6" max="6" width="10.9351851851852" style="8" customWidth="1"/>
    <col min="7" max="7" width="6.9537037037037" style="8" customWidth="1"/>
    <col min="8" max="36" width="3.75" style="5" customWidth="1"/>
    <col min="37" max="37" width="2.08333333333333" style="5" customWidth="1"/>
    <col min="38" max="38" width="4.87962962962963" style="5"/>
    <col min="39" max="16384" width="4.62962962962963" style="5"/>
  </cols>
  <sheetData>
    <row r="1" ht="13" customHeight="1"/>
    <row r="2" ht="17" customHeight="1" spans="2:36">
      <c r="B2" s="9"/>
      <c r="C2" s="10"/>
      <c r="D2" s="11"/>
      <c r="E2" s="11"/>
      <c r="F2" s="12"/>
      <c r="H2" s="13" t="s">
        <v>0</v>
      </c>
      <c r="I2" s="9"/>
      <c r="J2" s="9"/>
      <c r="K2" s="9"/>
      <c r="L2" s="9"/>
      <c r="M2" s="9"/>
      <c r="N2" s="9"/>
      <c r="O2" s="9"/>
      <c r="P2" s="9"/>
      <c r="Q2" s="9"/>
      <c r="R2" s="9"/>
      <c r="T2" s="13" t="s">
        <v>0</v>
      </c>
      <c r="U2" s="9"/>
      <c r="V2" s="9"/>
      <c r="W2" s="9"/>
      <c r="X2" s="9"/>
      <c r="Y2" s="9"/>
      <c r="Z2" s="9"/>
      <c r="AA2" s="9"/>
      <c r="AB2" s="9"/>
      <c r="AC2" s="9"/>
      <c r="AD2" s="9"/>
      <c r="AF2" s="9"/>
      <c r="AG2" s="9"/>
      <c r="AH2" s="9"/>
      <c r="AI2" s="9"/>
      <c r="AJ2" s="9"/>
    </row>
    <row r="3" ht="17" customHeight="1" spans="2:36">
      <c r="B3" s="9"/>
      <c r="C3" s="10"/>
      <c r="D3" s="11"/>
      <c r="E3" s="11"/>
      <c r="F3" s="12"/>
      <c r="H3" s="13"/>
      <c r="I3" s="9"/>
      <c r="J3" s="9"/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  <c r="P3" s="13" t="s">
        <v>6</v>
      </c>
      <c r="Q3" s="13" t="s">
        <v>7</v>
      </c>
      <c r="R3" s="9"/>
      <c r="T3" s="13"/>
      <c r="U3" s="9"/>
      <c r="V3" s="9"/>
      <c r="W3" s="13" t="s">
        <v>1</v>
      </c>
      <c r="X3" s="13" t="s">
        <v>2</v>
      </c>
      <c r="Y3" s="13" t="s">
        <v>3</v>
      </c>
      <c r="Z3" s="13" t="s">
        <v>4</v>
      </c>
      <c r="AA3" s="13" t="s">
        <v>5</v>
      </c>
      <c r="AB3" s="13" t="s">
        <v>6</v>
      </c>
      <c r="AC3" s="13" t="s">
        <v>7</v>
      </c>
      <c r="AD3" s="9"/>
      <c r="AF3" s="13" t="s">
        <v>8</v>
      </c>
      <c r="AG3" s="13"/>
      <c r="AH3" s="13"/>
      <c r="AI3" s="13"/>
      <c r="AJ3" s="13"/>
    </row>
    <row r="4" ht="17" customHeight="1" spans="2:36">
      <c r="B4" s="9"/>
      <c r="C4" s="10"/>
      <c r="D4" s="11"/>
      <c r="E4" s="11"/>
      <c r="F4" s="12"/>
      <c r="H4" s="13"/>
      <c r="I4" s="48">
        <f>YEAR(E11)</f>
        <v>2021</v>
      </c>
      <c r="J4" s="48"/>
      <c r="K4" s="49">
        <f>DATE($I$4,$I$6,1)-WEEKDAY(DATE($I$4,$I$6,1),2)+COLUMN(A:A)+(ROW(1:1)-1)*7</f>
        <v>44193</v>
      </c>
      <c r="L4" s="49">
        <f t="shared" ref="L4:Q4" si="0">DATE($I$4,$I$6,1)-WEEKDAY(DATE($I$4,$I$6,1),2)+COLUMN(B:B)+(ROW(1:1)-1)*7</f>
        <v>44194</v>
      </c>
      <c r="M4" s="49">
        <f t="shared" si="0"/>
        <v>44195</v>
      </c>
      <c r="N4" s="49">
        <f t="shared" si="0"/>
        <v>44196</v>
      </c>
      <c r="O4" s="49">
        <f t="shared" si="0"/>
        <v>44197</v>
      </c>
      <c r="P4" s="49">
        <f t="shared" si="0"/>
        <v>44198</v>
      </c>
      <c r="Q4" s="49">
        <f t="shared" si="0"/>
        <v>44199</v>
      </c>
      <c r="R4" s="9"/>
      <c r="T4" s="13"/>
      <c r="U4" s="48">
        <f>I4</f>
        <v>2021</v>
      </c>
      <c r="V4" s="48"/>
      <c r="W4" s="49">
        <f>DATE($U$4,$U$6,1)-WEEKDAY(DATE($U$4,$U$6,1),2)+COLUMN(A:A)+(ROW(1:1)-1)*7</f>
        <v>44228</v>
      </c>
      <c r="X4" s="49">
        <f t="shared" ref="X4:AC4" si="1">DATE($U$4,$U$6,1)-WEEKDAY(DATE($U$4,$U$6,1),2)+COLUMN(B:B)+(ROW(1:1)-1)*7</f>
        <v>44229</v>
      </c>
      <c r="Y4" s="49">
        <f t="shared" si="1"/>
        <v>44230</v>
      </c>
      <c r="Z4" s="49">
        <f t="shared" si="1"/>
        <v>44231</v>
      </c>
      <c r="AA4" s="49">
        <f t="shared" si="1"/>
        <v>44232</v>
      </c>
      <c r="AB4" s="49">
        <f t="shared" si="1"/>
        <v>44233</v>
      </c>
      <c r="AC4" s="49">
        <f t="shared" si="1"/>
        <v>44234</v>
      </c>
      <c r="AD4" s="9"/>
      <c r="AF4" s="13">
        <f>COUNTA($B$14:$B$2400)</f>
        <v>9</v>
      </c>
      <c r="AG4" s="13"/>
      <c r="AH4" s="13"/>
      <c r="AI4" s="13"/>
      <c r="AJ4" s="13"/>
    </row>
    <row r="5" ht="17" customHeight="1" spans="2:36">
      <c r="B5" s="9"/>
      <c r="C5" s="10"/>
      <c r="D5" s="11"/>
      <c r="E5" s="11"/>
      <c r="F5" s="12"/>
      <c r="H5" s="13"/>
      <c r="I5" s="13" t="s">
        <v>9</v>
      </c>
      <c r="J5" s="13"/>
      <c r="K5" s="49">
        <f>DATE($I$4,$I$6,1)-WEEKDAY(DATE($I$4,$I$6,1),2)+COLUMN(A:A)+(ROW(2:2)-1)*7</f>
        <v>44200</v>
      </c>
      <c r="L5" s="49">
        <f>DATE($I$4,$I$6,1)-WEEKDAY(DATE($I$4,$I$6,1),2)+COLUMN(B:B)+(ROW(2:2)-1)*7</f>
        <v>44201</v>
      </c>
      <c r="M5" s="49">
        <f>DATE($I$4,$I$6,1)-WEEKDAY(DATE($I$4,$I$6,1),2)+COLUMN(C:C)+(ROW(2:2)-1)*7</f>
        <v>44202</v>
      </c>
      <c r="N5" s="49">
        <f>DATE($I$4,$I$6,1)-WEEKDAY(DATE($I$4,$I$6,1),2)+COLUMN(D:D)+(ROW(2:2)-1)*7</f>
        <v>44203</v>
      </c>
      <c r="O5" s="49">
        <f>DATE($I$4,$I$6,1)-WEEKDAY(DATE($I$4,$I$6,1),2)+COLUMN(E:E)+(ROW(2:2)-1)*7</f>
        <v>44204</v>
      </c>
      <c r="P5" s="49">
        <f>DATE($I$4,$I$6,1)-WEEKDAY(DATE($I$4,$I$6,1),2)+COLUMN(F:F)+(ROW(2:2)-1)*7</f>
        <v>44205</v>
      </c>
      <c r="Q5" s="49">
        <f>DATE($I$4,$I$6,1)-WEEKDAY(DATE($I$4,$I$6,1),2)+COLUMN(G:G)+(ROW(2:2)-1)*7</f>
        <v>44206</v>
      </c>
      <c r="R5" s="9"/>
      <c r="T5" s="13"/>
      <c r="U5" s="13" t="s">
        <v>9</v>
      </c>
      <c r="V5" s="13"/>
      <c r="W5" s="49">
        <f>DATE($U$4,$U$6,1)-WEEKDAY(DATE($U$4,$U$6,1),2)+COLUMN(A:A)+(ROW(2:2)-1)*7</f>
        <v>44235</v>
      </c>
      <c r="X5" s="49">
        <f>DATE($U$4,$U$6,1)-WEEKDAY(DATE($U$4,$U$6,1),2)+COLUMN(B:B)+(ROW(2:2)-1)*7</f>
        <v>44236</v>
      </c>
      <c r="Y5" s="49">
        <f>DATE($U$4,$U$6,1)-WEEKDAY(DATE($U$4,$U$6,1),2)+COLUMN(C:C)+(ROW(2:2)-1)*7</f>
        <v>44237</v>
      </c>
      <c r="Z5" s="49">
        <f>DATE($U$4,$U$6,1)-WEEKDAY(DATE($U$4,$U$6,1),2)+COLUMN(D:D)+(ROW(2:2)-1)*7</f>
        <v>44238</v>
      </c>
      <c r="AA5" s="49">
        <f>DATE($U$4,$U$6,1)-WEEKDAY(DATE($U$4,$U$6,1),2)+COLUMN(E:E)+(ROW(2:2)-1)*7</f>
        <v>44239</v>
      </c>
      <c r="AB5" s="49">
        <f>DATE($U$4,$U$6,1)-WEEKDAY(DATE($U$4,$U$6,1),2)+COLUMN(F:F)+(ROW(2:2)-1)*7</f>
        <v>44240</v>
      </c>
      <c r="AC5" s="49">
        <f>DATE($U$4,$U$6,1)-WEEKDAY(DATE($U$4,$U$6,1),2)+COLUMN(G:G)+(ROW(2:2)-1)*7</f>
        <v>44241</v>
      </c>
      <c r="AD5" s="9"/>
      <c r="AF5" s="13" t="s">
        <v>10</v>
      </c>
      <c r="AG5" s="13"/>
      <c r="AH5" s="13"/>
      <c r="AI5" s="13"/>
      <c r="AJ5" s="13"/>
    </row>
    <row r="6" ht="17" customHeight="1" spans="1:36">
      <c r="A6" s="14"/>
      <c r="B6" s="15"/>
      <c r="C6" s="16"/>
      <c r="D6" s="17"/>
      <c r="E6" s="17"/>
      <c r="F6" s="18"/>
      <c r="G6" s="19"/>
      <c r="H6" s="13"/>
      <c r="I6" s="48">
        <f>MONTH(E11)</f>
        <v>1</v>
      </c>
      <c r="J6" s="48"/>
      <c r="K6" s="49">
        <f>DATE($I$4,$I$6,1)-WEEKDAY(DATE($I$4,$I$6,1),2)+COLUMN(A:A)+(ROW(3:3)-1)*7</f>
        <v>44207</v>
      </c>
      <c r="L6" s="49">
        <f>DATE($I$4,$I$6,1)-WEEKDAY(DATE($I$4,$I$6,1),2)+COLUMN(B:B)+(ROW(3:3)-1)*7</f>
        <v>44208</v>
      </c>
      <c r="M6" s="49">
        <f>DATE($I$4,$I$6,1)-WEEKDAY(DATE($I$4,$I$6,1),2)+COLUMN(C:C)+(ROW(3:3)-1)*7</f>
        <v>44209</v>
      </c>
      <c r="N6" s="49">
        <f>DATE($I$4,$I$6,1)-WEEKDAY(DATE($I$4,$I$6,1),2)+COLUMN(D:D)+(ROW(3:3)-1)*7</f>
        <v>44210</v>
      </c>
      <c r="O6" s="49">
        <f>DATE($I$4,$I$6,1)-WEEKDAY(DATE($I$4,$I$6,1),2)+COLUMN(E:E)+(ROW(3:3)-1)*7</f>
        <v>44211</v>
      </c>
      <c r="P6" s="49">
        <f>DATE($I$4,$I$6,1)-WEEKDAY(DATE($I$4,$I$6,1),2)+COLUMN(F:F)+(ROW(3:3)-1)*7</f>
        <v>44212</v>
      </c>
      <c r="Q6" s="49">
        <f>DATE($I$4,$I$6,1)-WEEKDAY(DATE($I$4,$I$6,1),2)+COLUMN(G:G)+(ROW(3:3)-1)*7</f>
        <v>44213</v>
      </c>
      <c r="R6" s="15"/>
      <c r="T6" s="13"/>
      <c r="U6" s="48">
        <f>I6+1</f>
        <v>2</v>
      </c>
      <c r="V6" s="48"/>
      <c r="W6" s="49">
        <f>DATE($U$4,$U$6,1)-WEEKDAY(DATE($U$4,$U$6,1),2)+COLUMN(A:A)+(ROW(3:3)-1)*7</f>
        <v>44242</v>
      </c>
      <c r="X6" s="49">
        <f>DATE($U$4,$U$6,1)-WEEKDAY(DATE($U$4,$U$6,1),2)+COLUMN(B:B)+(ROW(3:3)-1)*7</f>
        <v>44243</v>
      </c>
      <c r="Y6" s="49">
        <f>DATE($U$4,$U$6,1)-WEEKDAY(DATE($U$4,$U$6,1),2)+COLUMN(C:C)+(ROW(3:3)-1)*7</f>
        <v>44244</v>
      </c>
      <c r="Z6" s="49">
        <f>DATE($U$4,$U$6,1)-WEEKDAY(DATE($U$4,$U$6,1),2)+COLUMN(D:D)+(ROW(3:3)-1)*7</f>
        <v>44245</v>
      </c>
      <c r="AA6" s="49">
        <f>DATE($U$4,$U$6,1)-WEEKDAY(DATE($U$4,$U$6,1),2)+COLUMN(E:E)+(ROW(3:3)-1)*7</f>
        <v>44246</v>
      </c>
      <c r="AB6" s="49">
        <f>DATE($U$4,$U$6,1)-WEEKDAY(DATE($U$4,$U$6,1),2)+COLUMN(F:F)+(ROW(3:3)-1)*7</f>
        <v>44247</v>
      </c>
      <c r="AC6" s="49">
        <f>DATE($U$4,$U$6,1)-WEEKDAY(DATE($U$4,$U$6,1),2)+COLUMN(G:G)+(ROW(3:3)-1)*7</f>
        <v>44248</v>
      </c>
      <c r="AD6" s="15"/>
      <c r="AF6" s="13">
        <f>COUNTIF($G$14:$G$2400,AF5)</f>
        <v>3</v>
      </c>
      <c r="AG6" s="13"/>
      <c r="AH6" s="13"/>
      <c r="AI6" s="13"/>
      <c r="AJ6" s="13"/>
    </row>
    <row r="7" ht="17" customHeight="1" spans="1:36">
      <c r="A7" s="14"/>
      <c r="B7" s="9"/>
      <c r="C7" s="10"/>
      <c r="D7" s="11"/>
      <c r="E7" s="11"/>
      <c r="F7" s="12"/>
      <c r="H7" s="13"/>
      <c r="I7" s="13" t="s">
        <v>11</v>
      </c>
      <c r="J7" s="13"/>
      <c r="K7" s="49">
        <f>DATE($I$4,$I$6,1)-WEEKDAY(DATE($I$4,$I$6,1),2)+COLUMN(A:A)+(ROW(4:4)-1)*7</f>
        <v>44214</v>
      </c>
      <c r="L7" s="49">
        <f>DATE($I$4,$I$6,1)-WEEKDAY(DATE($I$4,$I$6,1),2)+COLUMN(B:B)+(ROW(4:4)-1)*7</f>
        <v>44215</v>
      </c>
      <c r="M7" s="49">
        <f>DATE($I$4,$I$6,1)-WEEKDAY(DATE($I$4,$I$6,1),2)+COLUMN(C:C)+(ROW(4:4)-1)*7</f>
        <v>44216</v>
      </c>
      <c r="N7" s="49">
        <f>DATE($I$4,$I$6,1)-WEEKDAY(DATE($I$4,$I$6,1),2)+COLUMN(D:D)+(ROW(4:4)-1)*7</f>
        <v>44217</v>
      </c>
      <c r="O7" s="49">
        <f>DATE($I$4,$I$6,1)-WEEKDAY(DATE($I$4,$I$6,1),2)+COLUMN(E:E)+(ROW(4:4)-1)*7</f>
        <v>44218</v>
      </c>
      <c r="P7" s="49">
        <f>DATE($I$4,$I$6,1)-WEEKDAY(DATE($I$4,$I$6,1),2)+COLUMN(F:F)+(ROW(4:4)-1)*7</f>
        <v>44219</v>
      </c>
      <c r="Q7" s="49">
        <f>DATE($I$4,$I$6,1)-WEEKDAY(DATE($I$4,$I$6,1),2)+COLUMN(G:G)+(ROW(4:4)-1)*7</f>
        <v>44220</v>
      </c>
      <c r="R7" s="9"/>
      <c r="T7" s="13"/>
      <c r="U7" s="13" t="s">
        <v>11</v>
      </c>
      <c r="V7" s="13"/>
      <c r="W7" s="49">
        <f>DATE($U$4,$U$6,1)-WEEKDAY(DATE($U$4,$U$6,1),2)+COLUMN(A:A)+(ROW(4:4)-1)*7</f>
        <v>44249</v>
      </c>
      <c r="X7" s="49">
        <f>DATE($U$4,$U$6,1)-WEEKDAY(DATE($U$4,$U$6,1),2)+COLUMN(B:B)+(ROW(4:4)-1)*7</f>
        <v>44250</v>
      </c>
      <c r="Y7" s="49">
        <f>DATE($U$4,$U$6,1)-WEEKDAY(DATE($U$4,$U$6,1),2)+COLUMN(C:C)+(ROW(4:4)-1)*7</f>
        <v>44251</v>
      </c>
      <c r="Z7" s="49">
        <f>DATE($U$4,$U$6,1)-WEEKDAY(DATE($U$4,$U$6,1),2)+COLUMN(D:D)+(ROW(4:4)-1)*7</f>
        <v>44252</v>
      </c>
      <c r="AA7" s="49">
        <f>DATE($U$4,$U$6,1)-WEEKDAY(DATE($U$4,$U$6,1),2)+COLUMN(E:E)+(ROW(4:4)-1)*7</f>
        <v>44253</v>
      </c>
      <c r="AB7" s="49">
        <f>DATE($U$4,$U$6,1)-WEEKDAY(DATE($U$4,$U$6,1),2)+COLUMN(F:F)+(ROW(4:4)-1)*7</f>
        <v>44254</v>
      </c>
      <c r="AC7" s="49">
        <f>DATE($U$4,$U$6,1)-WEEKDAY(DATE($U$4,$U$6,1),2)+COLUMN(G:G)+(ROW(4:4)-1)*7</f>
        <v>44255</v>
      </c>
      <c r="AD7" s="9"/>
      <c r="AF7" s="13" t="s">
        <v>12</v>
      </c>
      <c r="AG7" s="13"/>
      <c r="AH7" s="13"/>
      <c r="AI7" s="13"/>
      <c r="AJ7" s="13"/>
    </row>
    <row r="8" ht="17" customHeight="1" spans="1:36">
      <c r="A8" s="14"/>
      <c r="B8" s="9"/>
      <c r="C8" s="10"/>
      <c r="D8" s="11"/>
      <c r="E8" s="11"/>
      <c r="F8" s="12"/>
      <c r="H8" s="13"/>
      <c r="I8" s="9"/>
      <c r="J8" s="9"/>
      <c r="K8" s="49">
        <f>DATE($I$4,$I$6,1)-WEEKDAY(DATE($I$4,$I$6,1),2)+COLUMN(A:A)+(ROW(5:5)-1)*7</f>
        <v>44221</v>
      </c>
      <c r="L8" s="49">
        <f>DATE($I$4,$I$6,1)-WEEKDAY(DATE($I$4,$I$6,1),2)+COLUMN(B:B)+(ROW(5:5)-1)*7</f>
        <v>44222</v>
      </c>
      <c r="M8" s="49">
        <f>DATE($I$4,$I$6,1)-WEEKDAY(DATE($I$4,$I$6,1),2)+COLUMN(C:C)+(ROW(5:5)-1)*7</f>
        <v>44223</v>
      </c>
      <c r="N8" s="49">
        <f>DATE($I$4,$I$6,1)-WEEKDAY(DATE($I$4,$I$6,1),2)+COLUMN(D:D)+(ROW(5:5)-1)*7</f>
        <v>44224</v>
      </c>
      <c r="O8" s="49">
        <f>DATE($I$4,$I$6,1)-WEEKDAY(DATE($I$4,$I$6,1),2)+COLUMN(E:E)+(ROW(5:5)-1)*7</f>
        <v>44225</v>
      </c>
      <c r="P8" s="49">
        <f>DATE($I$4,$I$6,1)-WEEKDAY(DATE($I$4,$I$6,1),2)+COLUMN(F:F)+(ROW(5:5)-1)*7</f>
        <v>44226</v>
      </c>
      <c r="Q8" s="49">
        <f>DATE($I$4,$I$6,1)-WEEKDAY(DATE($I$4,$I$6,1),2)+COLUMN(G:G)+(ROW(5:5)-1)*7</f>
        <v>44227</v>
      </c>
      <c r="R8" s="9"/>
      <c r="T8" s="13"/>
      <c r="U8" s="9"/>
      <c r="V8" s="9"/>
      <c r="W8" s="49">
        <f>DATE($U$4,$U$6,1)-WEEKDAY(DATE($U$4,$U$6,1),2)+COLUMN(A:A)+(ROW(5:5)-1)*7</f>
        <v>44256</v>
      </c>
      <c r="X8" s="49">
        <f>DATE($U$4,$U$6,1)-WEEKDAY(DATE($U$4,$U$6,1),2)+COLUMN(B:B)+(ROW(5:5)-1)*7</f>
        <v>44257</v>
      </c>
      <c r="Y8" s="49">
        <f>DATE($U$4,$U$6,1)-WEEKDAY(DATE($U$4,$U$6,1),2)+COLUMN(C:C)+(ROW(5:5)-1)*7</f>
        <v>44258</v>
      </c>
      <c r="Z8" s="49">
        <f>DATE($U$4,$U$6,1)-WEEKDAY(DATE($U$4,$U$6,1),2)+COLUMN(D:D)+(ROW(5:5)-1)*7</f>
        <v>44259</v>
      </c>
      <c r="AA8" s="49">
        <f>DATE($U$4,$U$6,1)-WEEKDAY(DATE($U$4,$U$6,1),2)+COLUMN(E:E)+(ROW(5:5)-1)*7</f>
        <v>44260</v>
      </c>
      <c r="AB8" s="49">
        <f>DATE($U$4,$U$6,1)-WEEKDAY(DATE($U$4,$U$6,1),2)+COLUMN(F:F)+(ROW(5:5)-1)*7</f>
        <v>44261</v>
      </c>
      <c r="AC8" s="49">
        <f>DATE($U$4,$U$6,1)-WEEKDAY(DATE($U$4,$U$6,1),2)+COLUMN(G:G)+(ROW(5:5)-1)*7</f>
        <v>44262</v>
      </c>
      <c r="AD8" s="9"/>
      <c r="AF8" s="13">
        <f>COUNTIF($G$14:$G$2400,$AF$7)</f>
        <v>6</v>
      </c>
      <c r="AG8" s="13"/>
      <c r="AH8" s="13"/>
      <c r="AI8" s="13"/>
      <c r="AJ8" s="13"/>
    </row>
    <row r="9" ht="17" customHeight="1" spans="1:36">
      <c r="A9" s="14"/>
      <c r="B9" s="9"/>
      <c r="C9" s="10"/>
      <c r="D9" s="11"/>
      <c r="E9" s="11"/>
      <c r="F9" s="12"/>
      <c r="H9" s="13"/>
      <c r="I9" s="9"/>
      <c r="J9" s="9"/>
      <c r="K9" s="49">
        <f>DATE($I$4,$I$6,1)-WEEKDAY(DATE($I$4,$I$6,1),2)+COLUMN(A:A)+(ROW(6:6)-1)*7</f>
        <v>44228</v>
      </c>
      <c r="L9" s="49">
        <f>DATE($I$4,$I$6,1)-WEEKDAY(DATE($I$4,$I$6,1),2)+COLUMN(B:B)+(ROW(6:6)-1)*7</f>
        <v>44229</v>
      </c>
      <c r="M9" s="49">
        <f>DATE($I$4,$I$6,1)-WEEKDAY(DATE($I$4,$I$6,1),2)+COLUMN(C:C)+(ROW(6:6)-1)*7</f>
        <v>44230</v>
      </c>
      <c r="N9" s="49">
        <f>DATE($I$4,$I$6,1)-WEEKDAY(DATE($I$4,$I$6,1),2)+COLUMN(D:D)+(ROW(6:6)-1)*7</f>
        <v>44231</v>
      </c>
      <c r="O9" s="49">
        <f>DATE($I$4,$I$6,1)-WEEKDAY(DATE($I$4,$I$6,1),2)+COLUMN(E:E)+(ROW(6:6)-1)*7</f>
        <v>44232</v>
      </c>
      <c r="P9" s="49">
        <f>DATE($I$4,$I$6,1)-WEEKDAY(DATE($I$4,$I$6,1),2)+COLUMN(F:F)+(ROW(6:6)-1)*7</f>
        <v>44233</v>
      </c>
      <c r="Q9" s="49">
        <f>DATE($I$4,$I$6,1)-WEEKDAY(DATE($I$4,$I$6,1),2)+COLUMN(G:G)+(ROW(6:6)-1)*7</f>
        <v>44234</v>
      </c>
      <c r="R9" s="9"/>
      <c r="T9" s="13"/>
      <c r="U9" s="9"/>
      <c r="V9" s="9"/>
      <c r="W9" s="49">
        <f>DATE($U$4,$U$6,1)-WEEKDAY(DATE($U$4,$U$6,1),2)+COLUMN(A:A)+(ROW(6:6)-1)*7</f>
        <v>44263</v>
      </c>
      <c r="X9" s="49">
        <f>DATE($U$4,$U$6,1)-WEEKDAY(DATE($U$4,$U$6,1),2)+COLUMN(B:B)+(ROW(6:6)-1)*7</f>
        <v>44264</v>
      </c>
      <c r="Y9" s="49">
        <f>DATE($U$4,$U$6,1)-WEEKDAY(DATE($U$4,$U$6,1),2)+COLUMN(C:C)+(ROW(6:6)-1)*7</f>
        <v>44265</v>
      </c>
      <c r="Z9" s="49">
        <f>DATE($U$4,$U$6,1)-WEEKDAY(DATE($U$4,$U$6,1),2)+COLUMN(D:D)+(ROW(6:6)-1)*7</f>
        <v>44266</v>
      </c>
      <c r="AA9" s="49">
        <f>DATE($U$4,$U$6,1)-WEEKDAY(DATE($U$4,$U$6,1),2)+COLUMN(E:E)+(ROW(6:6)-1)*7</f>
        <v>44267</v>
      </c>
      <c r="AB9" s="49">
        <f>DATE($U$4,$U$6,1)-WEEKDAY(DATE($U$4,$U$6,1),2)+COLUMN(F:F)+(ROW(6:6)-1)*7</f>
        <v>44268</v>
      </c>
      <c r="AC9" s="49">
        <f>DATE($U$4,$U$6,1)-WEEKDAY(DATE($U$4,$U$6,1),2)+COLUMN(G:G)+(ROW(6:6)-1)*7</f>
        <v>44269</v>
      </c>
      <c r="AD9" s="9"/>
      <c r="AF9" s="13"/>
      <c r="AG9" s="13"/>
      <c r="AH9" s="13"/>
      <c r="AI9" s="13"/>
      <c r="AJ9" s="13"/>
    </row>
    <row r="10" ht="17" customHeight="1" spans="1:36">
      <c r="A10" s="1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="1" customFormat="1" ht="24" customHeight="1" spans="1:36">
      <c r="A11" s="21"/>
      <c r="B11" s="22" t="s">
        <v>13</v>
      </c>
      <c r="C11" s="23"/>
      <c r="D11" s="24" t="s">
        <v>14</v>
      </c>
      <c r="E11" s="25">
        <f>MIN(D14:D1705)</f>
        <v>44197</v>
      </c>
      <c r="F11" s="24" t="s">
        <v>15</v>
      </c>
      <c r="G11" s="25">
        <f>MAX(E14:E1705)</f>
        <v>44225</v>
      </c>
      <c r="H11" s="25"/>
      <c r="I11" s="25"/>
      <c r="J11" s="25"/>
      <c r="K11" s="50"/>
      <c r="L11" s="50" t="s">
        <v>16</v>
      </c>
      <c r="M11" s="50"/>
      <c r="N11" s="50"/>
      <c r="O11" s="50" t="s">
        <v>17</v>
      </c>
      <c r="P11" s="50"/>
      <c r="Q11" s="50"/>
      <c r="R11" s="50"/>
      <c r="S11" s="52"/>
      <c r="T11" s="52"/>
      <c r="U11" s="52"/>
      <c r="V11" s="52"/>
      <c r="W11" s="50"/>
      <c r="X11" s="50"/>
      <c r="Y11" s="50"/>
      <c r="Z11" s="50"/>
      <c r="AA11" s="50"/>
      <c r="AB11" s="50" t="s">
        <v>18</v>
      </c>
      <c r="AC11" s="50"/>
      <c r="AD11" s="50"/>
      <c r="AE11" s="50" t="s">
        <v>19</v>
      </c>
      <c r="AF11" s="50"/>
      <c r="AG11" s="50"/>
      <c r="AH11" s="50"/>
      <c r="AI11" s="50"/>
      <c r="AJ11" s="50"/>
    </row>
    <row r="12" ht="11" customHeight="1" spans="1:36">
      <c r="A12" s="14"/>
      <c r="B12" s="26"/>
      <c r="C12" s="27"/>
      <c r="D12" s="26"/>
      <c r="E12" s="26"/>
      <c r="F12" s="27"/>
      <c r="G12" s="27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="1" customFormat="1" ht="21" customHeight="1" spans="1:36">
      <c r="A13" s="21"/>
      <c r="B13" s="28" t="s">
        <v>20</v>
      </c>
      <c r="C13" s="29" t="s">
        <v>21</v>
      </c>
      <c r="D13" s="30" t="s">
        <v>14</v>
      </c>
      <c r="E13" s="30" t="s">
        <v>15</v>
      </c>
      <c r="F13" s="31" t="s">
        <v>22</v>
      </c>
      <c r="G13" s="31" t="s">
        <v>23</v>
      </c>
      <c r="H13" s="32">
        <f>E11</f>
        <v>44197</v>
      </c>
      <c r="I13" s="32">
        <f t="shared" ref="I13:AM13" si="2">IF(H13="","",IF((H13+1)&gt;$G$11,"",(H13+1)))</f>
        <v>44198</v>
      </c>
      <c r="J13" s="32">
        <f t="shared" si="2"/>
        <v>44199</v>
      </c>
      <c r="K13" s="32">
        <f t="shared" si="2"/>
        <v>44200</v>
      </c>
      <c r="L13" s="32">
        <f t="shared" si="2"/>
        <v>44201</v>
      </c>
      <c r="M13" s="32">
        <f t="shared" si="2"/>
        <v>44202</v>
      </c>
      <c r="N13" s="32">
        <f t="shared" si="2"/>
        <v>44203</v>
      </c>
      <c r="O13" s="32">
        <f t="shared" si="2"/>
        <v>44204</v>
      </c>
      <c r="P13" s="32">
        <f t="shared" si="2"/>
        <v>44205</v>
      </c>
      <c r="Q13" s="32">
        <f t="shared" si="2"/>
        <v>44206</v>
      </c>
      <c r="R13" s="32">
        <f t="shared" si="2"/>
        <v>44207</v>
      </c>
      <c r="S13" s="32">
        <f t="shared" si="2"/>
        <v>44208</v>
      </c>
      <c r="T13" s="32">
        <f t="shared" si="2"/>
        <v>44209</v>
      </c>
      <c r="U13" s="32">
        <f t="shared" si="2"/>
        <v>44210</v>
      </c>
      <c r="V13" s="32">
        <f t="shared" si="2"/>
        <v>44211</v>
      </c>
      <c r="W13" s="32">
        <f t="shared" si="2"/>
        <v>44212</v>
      </c>
      <c r="X13" s="32">
        <f t="shared" si="2"/>
        <v>44213</v>
      </c>
      <c r="Y13" s="32">
        <f t="shared" si="2"/>
        <v>44214</v>
      </c>
      <c r="Z13" s="32">
        <f t="shared" si="2"/>
        <v>44215</v>
      </c>
      <c r="AA13" s="32">
        <f t="shared" si="2"/>
        <v>44216</v>
      </c>
      <c r="AB13" s="32">
        <f t="shared" si="2"/>
        <v>44217</v>
      </c>
      <c r="AC13" s="32">
        <f t="shared" si="2"/>
        <v>44218</v>
      </c>
      <c r="AD13" s="32">
        <f t="shared" si="2"/>
        <v>44219</v>
      </c>
      <c r="AE13" s="32">
        <f t="shared" si="2"/>
        <v>44220</v>
      </c>
      <c r="AF13" s="32">
        <f t="shared" si="2"/>
        <v>44221</v>
      </c>
      <c r="AG13" s="32">
        <f t="shared" si="2"/>
        <v>44222</v>
      </c>
      <c r="AH13" s="32">
        <f t="shared" si="2"/>
        <v>44223</v>
      </c>
      <c r="AI13" s="32">
        <f t="shared" si="2"/>
        <v>44224</v>
      </c>
      <c r="AJ13" s="32">
        <f t="shared" si="2"/>
        <v>44225</v>
      </c>
    </row>
    <row r="14" s="2" customFormat="1" ht="23" customHeight="1" spans="1:36">
      <c r="A14" s="21"/>
      <c r="B14" s="33" t="s">
        <v>24</v>
      </c>
      <c r="C14" s="34">
        <f t="shared" ref="C14:C29" si="3">E14-D14</f>
        <v>3</v>
      </c>
      <c r="D14" s="35">
        <v>44197</v>
      </c>
      <c r="E14" s="35">
        <v>44200</v>
      </c>
      <c r="F14" s="36">
        <v>1</v>
      </c>
      <c r="G14" s="36" t="str">
        <f>IF(F14=100%,"Completed","Pending")</f>
        <v>Completed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</row>
    <row r="15" s="2" customFormat="1" ht="23" customHeight="1" spans="1:36">
      <c r="A15" s="21"/>
      <c r="B15" s="38" t="s">
        <v>25</v>
      </c>
      <c r="C15" s="39">
        <f t="shared" si="3"/>
        <v>3</v>
      </c>
      <c r="D15" s="35">
        <v>44201</v>
      </c>
      <c r="E15" s="35">
        <v>44204</v>
      </c>
      <c r="F15" s="40">
        <v>0.5</v>
      </c>
      <c r="G15" s="36" t="str">
        <f t="shared" ref="G15:G22" si="4">IF(F15=100%,"Completed","Pending")</f>
        <v>Pending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</row>
    <row r="16" s="2" customFormat="1" ht="23" customHeight="1" spans="1:36">
      <c r="A16" s="21"/>
      <c r="B16" s="38" t="s">
        <v>26</v>
      </c>
      <c r="C16" s="39">
        <f t="shared" si="3"/>
        <v>1</v>
      </c>
      <c r="D16" s="35">
        <v>44205</v>
      </c>
      <c r="E16" s="35">
        <v>44206</v>
      </c>
      <c r="F16" s="40">
        <v>0.6</v>
      </c>
      <c r="G16" s="36" t="str">
        <f t="shared" si="4"/>
        <v>Pending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</row>
    <row r="17" s="2" customFormat="1" ht="23" customHeight="1" spans="1:36">
      <c r="A17" s="21"/>
      <c r="B17" s="38" t="s">
        <v>27</v>
      </c>
      <c r="C17" s="39">
        <f t="shared" si="3"/>
        <v>2</v>
      </c>
      <c r="D17" s="35">
        <v>44207</v>
      </c>
      <c r="E17" s="35">
        <v>44209</v>
      </c>
      <c r="F17" s="40">
        <v>0.3</v>
      </c>
      <c r="G17" s="36" t="str">
        <f t="shared" si="4"/>
        <v>Pending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</row>
    <row r="18" s="2" customFormat="1" ht="23" customHeight="1" spans="1:36">
      <c r="A18" s="21"/>
      <c r="B18" s="38" t="s">
        <v>28</v>
      </c>
      <c r="C18" s="39">
        <f t="shared" si="3"/>
        <v>4</v>
      </c>
      <c r="D18" s="35">
        <v>44210</v>
      </c>
      <c r="E18" s="35">
        <v>44214</v>
      </c>
      <c r="F18" s="40">
        <v>0.1</v>
      </c>
      <c r="G18" s="36" t="str">
        <f t="shared" si="4"/>
        <v>Pending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19" s="2" customFormat="1" ht="23" customHeight="1" spans="1:36">
      <c r="A19" s="21"/>
      <c r="B19" s="38" t="s">
        <v>29</v>
      </c>
      <c r="C19" s="39">
        <f t="shared" si="3"/>
        <v>4</v>
      </c>
      <c r="D19" s="35">
        <v>44214</v>
      </c>
      <c r="E19" s="35">
        <v>44218</v>
      </c>
      <c r="F19" s="40">
        <v>1</v>
      </c>
      <c r="G19" s="36" t="str">
        <f t="shared" si="4"/>
        <v>Completed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="1" customFormat="1" ht="23" customHeight="1" spans="1:36">
      <c r="A20" s="21"/>
      <c r="B20" s="38" t="s">
        <v>30</v>
      </c>
      <c r="C20" s="39">
        <f t="shared" si="3"/>
        <v>3</v>
      </c>
      <c r="D20" s="35">
        <v>44218</v>
      </c>
      <c r="E20" s="35">
        <v>44221</v>
      </c>
      <c r="F20" s="40">
        <v>0.3</v>
      </c>
      <c r="G20" s="36" t="str">
        <f t="shared" si="4"/>
        <v>Pending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="1" customFormat="1" ht="23" customHeight="1" spans="1:36">
      <c r="A21" s="21"/>
      <c r="B21" s="38" t="s">
        <v>31</v>
      </c>
      <c r="C21" s="39">
        <f t="shared" si="3"/>
        <v>4</v>
      </c>
      <c r="D21" s="35">
        <v>44221</v>
      </c>
      <c r="E21" s="35">
        <v>44225</v>
      </c>
      <c r="F21" s="40">
        <v>1</v>
      </c>
      <c r="G21" s="36" t="str">
        <f t="shared" si="4"/>
        <v>Completed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="1" customFormat="1" ht="23" customHeight="1" spans="1:36">
      <c r="A22" s="21"/>
      <c r="B22" s="38" t="s">
        <v>32</v>
      </c>
      <c r="C22" s="39">
        <f t="shared" si="3"/>
        <v>5</v>
      </c>
      <c r="D22" s="35">
        <v>44209</v>
      </c>
      <c r="E22" s="35">
        <v>44214</v>
      </c>
      <c r="F22" s="40">
        <v>0.5</v>
      </c>
      <c r="G22" s="36" t="str">
        <f t="shared" si="4"/>
        <v>Pending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="1" customFormat="1" ht="28" customHeight="1" spans="1:36">
      <c r="A23" s="21"/>
      <c r="B23" s="38"/>
      <c r="C23" s="39"/>
      <c r="D23" s="35"/>
      <c r="E23" s="35"/>
      <c r="F23" s="40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="1" customFormat="1" ht="28" customHeight="1" spans="1:36">
      <c r="A24" s="21"/>
      <c r="B24" s="38"/>
      <c r="C24" s="39"/>
      <c r="D24" s="35"/>
      <c r="E24" s="35"/>
      <c r="F24" s="40"/>
      <c r="G24" s="4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="1" customFormat="1" ht="11" customHeight="1" spans="1:7">
      <c r="A25" s="2"/>
      <c r="C25" s="42"/>
      <c r="D25" s="43"/>
      <c r="E25" s="43"/>
      <c r="F25" s="44"/>
      <c r="G25" s="44"/>
    </row>
    <row r="26" s="1" customFormat="1" ht="28" customHeight="1" spans="1:7">
      <c r="A26" s="2"/>
      <c r="C26" s="42"/>
      <c r="D26" s="43"/>
      <c r="E26" s="43"/>
      <c r="F26" s="44"/>
      <c r="G26" s="44"/>
    </row>
    <row r="27" s="1" customFormat="1" ht="28" customHeight="1" spans="1:7">
      <c r="A27" s="2"/>
      <c r="C27" s="42"/>
      <c r="D27" s="43"/>
      <c r="E27" s="43"/>
      <c r="F27" s="44"/>
      <c r="G27" s="44"/>
    </row>
    <row r="28" s="1" customFormat="1" ht="28" customHeight="1" spans="1:7">
      <c r="A28" s="2"/>
      <c r="C28" s="42"/>
      <c r="D28" s="43"/>
      <c r="E28" s="43"/>
      <c r="F28" s="44"/>
      <c r="G28" s="44"/>
    </row>
    <row r="29" s="3" customFormat="1" ht="28" customHeight="1" spans="1:7">
      <c r="A29" s="4"/>
      <c r="C29" s="45"/>
      <c r="D29" s="46"/>
      <c r="E29" s="46"/>
      <c r="F29" s="47"/>
      <c r="G29" s="47"/>
    </row>
    <row r="30" s="3" customFormat="1" ht="28" customHeight="1" spans="1:7">
      <c r="A30" s="4"/>
      <c r="C30" s="45"/>
      <c r="D30" s="46"/>
      <c r="E30" s="46"/>
      <c r="F30" s="47"/>
      <c r="G30" s="47"/>
    </row>
    <row r="31" s="3" customFormat="1" customHeight="1" spans="1:7">
      <c r="A31" s="4"/>
      <c r="C31" s="45"/>
      <c r="D31" s="46"/>
      <c r="E31" s="46"/>
      <c r="F31" s="47"/>
      <c r="G31" s="47"/>
    </row>
  </sheetData>
  <mergeCells count="20">
    <mergeCell ref="AF3:AJ3"/>
    <mergeCell ref="I4:J4"/>
    <mergeCell ref="U4:V4"/>
    <mergeCell ref="AF4:AJ4"/>
    <mergeCell ref="I5:J5"/>
    <mergeCell ref="U5:V5"/>
    <mergeCell ref="AF5:AJ5"/>
    <mergeCell ref="I6:J6"/>
    <mergeCell ref="U6:V6"/>
    <mergeCell ref="AF6:AJ6"/>
    <mergeCell ref="I7:J7"/>
    <mergeCell ref="U7:V7"/>
    <mergeCell ref="AF7:AJ7"/>
    <mergeCell ref="AF8:AJ8"/>
    <mergeCell ref="AF9:AJ9"/>
    <mergeCell ref="B10:V10"/>
    <mergeCell ref="B11:C11"/>
    <mergeCell ref="G11:J11"/>
    <mergeCell ref="H2:H9"/>
    <mergeCell ref="T2:T9"/>
  </mergeCells>
  <conditionalFormatting sqref="K4:Q9">
    <cfRule type="expression" dxfId="0" priority="2">
      <formula>MONTH(K4)&lt;&gt;$I$6</formula>
    </cfRule>
  </conditionalFormatting>
  <conditionalFormatting sqref="W4:AC9">
    <cfRule type="expression" dxfId="0" priority="1">
      <formula>MONTH(W4)&lt;&gt;$U$6</formula>
    </cfRule>
  </conditionalFormatting>
  <conditionalFormatting sqref="H14:U24">
    <cfRule type="expression" dxfId="1" priority="5">
      <formula>AND(H$13&gt;=$D14+($E14-$D14+1)*$F14,H$13&lt;=$E14)</formula>
    </cfRule>
    <cfRule type="expression" dxfId="2" priority="6">
      <formula>AND(H$13&gt;=$D14,H$13&lt;$D14+($E14-$D14+1)*$F14)</formula>
    </cfRule>
  </conditionalFormatting>
  <conditionalFormatting sqref="V14:AJ24">
    <cfRule type="expression" dxfId="1" priority="3">
      <formula>AND(V$13&gt;=$D14+($E14-$D14+1)*$F14,V$13&lt;=$E14)</formula>
    </cfRule>
    <cfRule type="expression" dxfId="2" priority="4">
      <formula>AND(V$13&gt;=$D14,V$13&lt;$D14+($E14-$D14+1)*$F14)</formula>
    </cfRule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2019-07-19T06:49:00Z</dcterms:created>
  <dcterms:modified xsi:type="dcterms:W3CDTF">2021-07-04T11:41:32Z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CA401AC3580F4E959EA7BE1061A9C5DA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v1.0_mb_IzQwYBkGYdMKWI95mVTbSg==</vt:lpwstr>
  </property>
</Properties>
</file>