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0" i="1"/>
  <c r="I30"/>
  <c r="E30"/>
  <c r="H30" s="1"/>
  <c r="I29"/>
  <c r="J29" s="1"/>
  <c r="H29"/>
  <c r="E29"/>
  <c r="I28"/>
  <c r="J28" s="1"/>
  <c r="E28"/>
  <c r="H28" s="1"/>
  <c r="I27"/>
  <c r="J27" s="1"/>
  <c r="E27"/>
  <c r="H27" s="1"/>
  <c r="G26"/>
  <c r="D26"/>
  <c r="I25"/>
  <c r="J25" s="1"/>
  <c r="E25"/>
  <c r="H25" s="1"/>
  <c r="I24"/>
  <c r="J24" s="1"/>
  <c r="E24"/>
  <c r="H24" s="1"/>
  <c r="I23"/>
  <c r="J23" s="1"/>
  <c r="E23"/>
  <c r="H23" s="1"/>
  <c r="I22"/>
  <c r="J22" s="1"/>
  <c r="E22"/>
  <c r="H22" s="1"/>
  <c r="G21"/>
  <c r="D21"/>
  <c r="I20"/>
  <c r="J20" s="1"/>
  <c r="E20"/>
  <c r="H20" s="1"/>
  <c r="I19"/>
  <c r="J19" s="1"/>
  <c r="H19"/>
  <c r="E19"/>
  <c r="I18"/>
  <c r="J18" s="1"/>
  <c r="H18"/>
  <c r="E18"/>
  <c r="I17"/>
  <c r="J17" s="1"/>
  <c r="E17"/>
  <c r="H17" s="1"/>
  <c r="G16"/>
  <c r="D16"/>
  <c r="I15"/>
  <c r="J15" s="1"/>
  <c r="E15"/>
  <c r="H15" s="1"/>
  <c r="I14"/>
  <c r="J14" s="1"/>
  <c r="E14"/>
  <c r="H14" s="1"/>
  <c r="I13"/>
  <c r="J13" s="1"/>
  <c r="E13"/>
  <c r="H13" s="1"/>
  <c r="I12"/>
  <c r="J12" s="1"/>
  <c r="E12"/>
  <c r="H12" s="1"/>
  <c r="I11"/>
  <c r="J11" s="1"/>
  <c r="E11"/>
  <c r="I10"/>
  <c r="J10" s="1"/>
  <c r="E10"/>
  <c r="H10" s="1"/>
  <c r="G9"/>
  <c r="D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L7"/>
  <c r="M7" s="1"/>
  <c r="N7" s="1"/>
  <c r="O7" s="1"/>
  <c r="P7" s="1"/>
  <c r="Q7" s="1"/>
  <c r="R7" s="1"/>
  <c r="S7" s="1"/>
  <c r="S8" s="1"/>
  <c r="C3"/>
  <c r="L8" l="1"/>
  <c r="F9"/>
  <c r="I9" s="1"/>
  <c r="H11"/>
  <c r="T7"/>
  <c r="U7" s="1"/>
  <c r="V7" s="1"/>
  <c r="W7" s="1"/>
  <c r="X7" s="1"/>
  <c r="Y7" s="1"/>
  <c r="Z7" s="1"/>
  <c r="Z8" s="1"/>
  <c r="F16"/>
  <c r="I16" s="1"/>
  <c r="F21"/>
  <c r="I21" s="1"/>
  <c r="F26"/>
  <c r="E26" s="1"/>
  <c r="H26" s="1"/>
  <c r="J9" l="1"/>
  <c r="E9"/>
  <c r="H9" s="1"/>
  <c r="E16"/>
  <c r="H16" s="1"/>
  <c r="AA7"/>
  <c r="AB7" s="1"/>
  <c r="AC7" s="1"/>
  <c r="AD7" s="1"/>
  <c r="AE7" s="1"/>
  <c r="AF7" s="1"/>
  <c r="AG7" s="1"/>
  <c r="AG8" s="1"/>
  <c r="J21"/>
  <c r="E21"/>
  <c r="H21" s="1"/>
  <c r="J16"/>
  <c r="I26"/>
  <c r="J26" s="1"/>
  <c r="AH7" l="1"/>
  <c r="AI7" s="1"/>
  <c r="AJ7" s="1"/>
  <c r="AK7" s="1"/>
  <c r="AL7" s="1"/>
  <c r="AM7" s="1"/>
  <c r="AN7" s="1"/>
  <c r="AN8" s="1"/>
  <c r="AO7" l="1"/>
  <c r="AP7" s="1"/>
  <c r="AQ7" s="1"/>
  <c r="AR7" s="1"/>
  <c r="AS7" s="1"/>
  <c r="AT7" s="1"/>
  <c r="AU7" s="1"/>
  <c r="AU8" s="1"/>
  <c r="AV7" l="1"/>
  <c r="AW7" s="1"/>
  <c r="AX7" s="1"/>
  <c r="AY7" s="1"/>
  <c r="AZ7" s="1"/>
  <c r="BA7" s="1"/>
  <c r="BB7" s="1"/>
  <c r="BB8" s="1"/>
  <c r="BC7" l="1"/>
  <c r="BD7" s="1"/>
  <c r="BE7" s="1"/>
  <c r="BF7" s="1"/>
  <c r="BG7" s="1"/>
  <c r="BH7" s="1"/>
  <c r="BI7" s="1"/>
  <c r="BI8" s="1"/>
  <c r="BJ7" l="1"/>
  <c r="BK7" s="1"/>
  <c r="BL7" s="1"/>
  <c r="BM7" s="1"/>
  <c r="BN7" s="1"/>
  <c r="BO7" s="1"/>
  <c r="BP7" s="1"/>
  <c r="BP8" s="1"/>
  <c r="BQ7" l="1"/>
  <c r="BR7" s="1"/>
  <c r="BS7" s="1"/>
  <c r="BT7" s="1"/>
  <c r="BU7" s="1"/>
  <c r="BV7" s="1"/>
  <c r="BW7" s="1"/>
  <c r="BW8" s="1"/>
  <c r="BX7" l="1"/>
  <c r="BY7" s="1"/>
  <c r="BZ7" s="1"/>
  <c r="CA7" s="1"/>
  <c r="CB7" s="1"/>
  <c r="CC7" s="1"/>
  <c r="CD7" s="1"/>
  <c r="CD8" s="1"/>
  <c r="CE7" l="1"/>
  <c r="CF7" s="1"/>
  <c r="CG7" s="1"/>
  <c r="CH7" s="1"/>
  <c r="CI7" s="1"/>
  <c r="CJ7" s="1"/>
  <c r="CK7" s="1"/>
  <c r="CK8" s="1"/>
  <c r="CL7" l="1"/>
  <c r="CM7" s="1"/>
  <c r="CN7" s="1"/>
  <c r="CO7" s="1"/>
  <c r="CP7" s="1"/>
  <c r="CQ7" s="1"/>
  <c r="CR7" s="1"/>
  <c r="CR8" s="1"/>
  <c r="CS7" l="1"/>
  <c r="CT7" s="1"/>
  <c r="CU7" s="1"/>
  <c r="CV7" s="1"/>
  <c r="CW7" s="1"/>
  <c r="CX7" s="1"/>
  <c r="CY7" s="1"/>
  <c r="CY8" s="1"/>
  <c r="CZ7" l="1"/>
  <c r="DA7" s="1"/>
  <c r="DB7" s="1"/>
  <c r="DC7" s="1"/>
  <c r="DD7" s="1"/>
  <c r="DE7" s="1"/>
</calcChain>
</file>

<file path=xl/sharedStrings.xml><?xml version="1.0" encoding="utf-8"?>
<sst xmlns="http://schemas.openxmlformats.org/spreadsheetml/2006/main" count="35" uniqueCount="19">
  <si>
    <t>[42]</t>
  </si>
  <si>
    <t>WBS</t>
  </si>
  <si>
    <t>Today是：</t>
    <phoneticPr fontId="1" type="noConversion"/>
  </si>
  <si>
    <t>Duration Days</t>
    <phoneticPr fontId="1" type="noConversion"/>
  </si>
  <si>
    <t>Completed</t>
    <phoneticPr fontId="1" type="noConversion"/>
  </si>
  <si>
    <t>工作日Days</t>
    <phoneticPr fontId="1" type="noConversion"/>
  </si>
  <si>
    <t>CompletedDays</t>
    <phoneticPr fontId="1" type="noConversion"/>
  </si>
  <si>
    <t>Remaining Days</t>
    <phoneticPr fontId="1" type="noConversion"/>
  </si>
  <si>
    <t>子Task 2</t>
  </si>
  <si>
    <t>子Task 3</t>
  </si>
  <si>
    <t>Project阶段 1</t>
  </si>
  <si>
    <t>Project阶段 2</t>
  </si>
  <si>
    <t>Project阶段 3</t>
  </si>
  <si>
    <t>Project阶段 4</t>
  </si>
  <si>
    <t>Task</t>
    <phoneticPr fontId="1" type="noConversion"/>
  </si>
  <si>
    <t>Owner</t>
    <phoneticPr fontId="1" type="noConversion"/>
  </si>
  <si>
    <t>Start Date</t>
    <phoneticPr fontId="1" type="noConversion"/>
  </si>
  <si>
    <t>End Date</t>
    <phoneticPr fontId="1" type="noConversion"/>
  </si>
  <si>
    <t>Project LaunchDate：</t>
    <phoneticPr fontId="1" type="noConversion"/>
  </si>
</sst>
</file>

<file path=xl/styles.xml><?xml version="1.0" encoding="utf-8"?>
<styleSheet xmlns="http://schemas.openxmlformats.org/spreadsheetml/2006/main">
  <numFmts count="3">
    <numFmt numFmtId="179" formatCode="yyyy&quot;年&quot;m&quot;月&quot;d&quot;日&quot;;@"/>
    <numFmt numFmtId="180" formatCode="[DBNum1][$-804]m&quot;月&quot;d&quot;日&quot;;@"/>
    <numFmt numFmtId="185" formatCode="[$-804]aaaa;@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Border="1" applyAlignment="1"/>
    <xf numFmtId="0" fontId="4" fillId="3" borderId="0" xfId="2" applyFont="1" applyFill="1" applyAlignment="1" applyProtection="1">
      <alignment horizontal="right"/>
    </xf>
    <xf numFmtId="0" fontId="0" fillId="0" borderId="0" xfId="0" applyFill="1" applyBorder="1" applyAlignment="1"/>
    <xf numFmtId="0" fontId="0" fillId="0" borderId="0" xfId="0" applyAlignment="1" applyProtection="1">
      <protection locked="0"/>
    </xf>
    <xf numFmtId="0" fontId="0" fillId="0" borderId="0" xfId="0" applyAlignment="1">
      <alignment horizontal="right"/>
    </xf>
    <xf numFmtId="0" fontId="6" fillId="0" borderId="0" xfId="0" applyFont="1" applyAlignment="1"/>
    <xf numFmtId="14" fontId="6" fillId="0" borderId="0" xfId="0" applyNumberFormat="1" applyFont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/>
    <xf numFmtId="14" fontId="5" fillId="0" borderId="0" xfId="0" applyNumberFormat="1" applyFont="1" applyBorder="1" applyAlignment="1">
      <alignment horizontal="left"/>
    </xf>
    <xf numFmtId="0" fontId="8" fillId="3" borderId="0" xfId="0" applyFont="1" applyFill="1" applyAlignment="1">
      <alignment horizontal="right"/>
    </xf>
    <xf numFmtId="14" fontId="9" fillId="0" borderId="0" xfId="0" applyNumberFormat="1" applyFont="1" applyFill="1" applyAlignment="1"/>
    <xf numFmtId="0" fontId="0" fillId="2" borderId="0" xfId="0" applyFill="1" applyAlignment="1"/>
    <xf numFmtId="0" fontId="10" fillId="0" borderId="1" xfId="0" applyFont="1" applyFill="1" applyBorder="1" applyAlignment="1"/>
    <xf numFmtId="0" fontId="0" fillId="0" borderId="1" xfId="0" applyBorder="1" applyAlignment="1"/>
    <xf numFmtId="0" fontId="10" fillId="2" borderId="5" xfId="0" applyNumberFormat="1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wrapText="1"/>
      <protection locked="0"/>
    </xf>
    <xf numFmtId="0" fontId="12" fillId="2" borderId="5" xfId="0" applyFont="1" applyFill="1" applyBorder="1" applyAlignment="1" applyProtection="1">
      <protection locked="0"/>
    </xf>
    <xf numFmtId="1" fontId="6" fillId="4" borderId="5" xfId="0" applyNumberFormat="1" applyFont="1" applyFill="1" applyBorder="1" applyAlignment="1" applyProtection="1">
      <alignment horizontal="center"/>
      <protection locked="0"/>
    </xf>
    <xf numFmtId="9" fontId="6" fillId="4" borderId="5" xfId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5" xfId="1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2" borderId="6" xfId="0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wrapText="1"/>
      <protection locked="0"/>
    </xf>
    <xf numFmtId="0" fontId="12" fillId="0" borderId="6" xfId="0" applyFont="1" applyFill="1" applyBorder="1" applyAlignment="1" applyProtection="1">
      <protection locked="0"/>
    </xf>
    <xf numFmtId="1" fontId="6" fillId="5" borderId="6" xfId="0" applyNumberFormat="1" applyFont="1" applyFill="1" applyBorder="1" applyAlignment="1" applyProtection="1">
      <alignment horizontal="center"/>
      <protection locked="0"/>
    </xf>
    <xf numFmtId="9" fontId="6" fillId="5" borderId="6" xfId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/>
      <protection locked="0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12" fillId="0" borderId="6" xfId="0" applyFont="1" applyFill="1" applyBorder="1" applyAlignment="1" applyProtection="1">
      <alignment horizontal="left" wrapText="1" indent="1"/>
      <protection locked="0"/>
    </xf>
    <xf numFmtId="0" fontId="10" fillId="2" borderId="6" xfId="0" applyNumberFormat="1" applyFont="1" applyFill="1" applyBorder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wrapText="1"/>
      <protection locked="0"/>
    </xf>
    <xf numFmtId="0" fontId="12" fillId="2" borderId="6" xfId="0" applyFont="1" applyFill="1" applyBorder="1" applyAlignment="1" applyProtection="1">
      <protection locked="0"/>
    </xf>
    <xf numFmtId="1" fontId="6" fillId="4" borderId="6" xfId="0" applyNumberFormat="1" applyFont="1" applyFill="1" applyBorder="1" applyAlignment="1" applyProtection="1">
      <alignment horizontal="center"/>
      <protection locked="0"/>
    </xf>
    <xf numFmtId="9" fontId="6" fillId="4" borderId="6" xfId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6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/>
    <xf numFmtId="0" fontId="6" fillId="0" borderId="0" xfId="0" applyFont="1" applyAlignment="1" applyProtection="1"/>
    <xf numFmtId="179" fontId="6" fillId="4" borderId="5" xfId="0" applyNumberFormat="1" applyFont="1" applyFill="1" applyBorder="1" applyAlignment="1" applyProtection="1">
      <alignment horizontal="right"/>
      <protection locked="0"/>
    </xf>
    <xf numFmtId="179" fontId="6" fillId="5" borderId="6" xfId="0" applyNumberFormat="1" applyFont="1" applyFill="1" applyBorder="1" applyAlignment="1" applyProtection="1">
      <alignment horizontal="right"/>
      <protection locked="0"/>
    </xf>
    <xf numFmtId="179" fontId="5" fillId="0" borderId="2" xfId="0" applyNumberFormat="1" applyFont="1" applyBorder="1" applyAlignment="1" applyProtection="1">
      <alignment horizontal="left"/>
      <protection locked="0"/>
    </xf>
    <xf numFmtId="179" fontId="5" fillId="0" borderId="1" xfId="0" applyNumberFormat="1" applyFont="1" applyBorder="1" applyAlignment="1" applyProtection="1">
      <alignment horizontal="center"/>
      <protection locked="0"/>
    </xf>
    <xf numFmtId="180" fontId="6" fillId="0" borderId="3" xfId="0" applyNumberFormat="1" applyFont="1" applyBorder="1" applyAlignment="1">
      <alignment horizontal="center" vertical="center" textRotation="255"/>
    </xf>
    <xf numFmtId="180" fontId="0" fillId="0" borderId="1" xfId="0" applyNumberFormat="1" applyBorder="1" applyAlignment="1">
      <alignment horizontal="center" vertical="center" textRotation="255"/>
    </xf>
    <xf numFmtId="180" fontId="0" fillId="0" borderId="4" xfId="0" applyNumberFormat="1" applyBorder="1" applyAlignment="1">
      <alignment horizontal="center" vertical="center" textRotation="255"/>
    </xf>
    <xf numFmtId="179" fontId="6" fillId="2" borderId="5" xfId="0" applyNumberFormat="1" applyFont="1" applyFill="1" applyBorder="1" applyAlignment="1" applyProtection="1">
      <alignment horizontal="right"/>
      <protection locked="0"/>
    </xf>
    <xf numFmtId="179" fontId="6" fillId="0" borderId="6" xfId="0" applyNumberFormat="1" applyFont="1" applyFill="1" applyBorder="1" applyAlignment="1" applyProtection="1">
      <alignment horizontal="right"/>
      <protection locked="0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185" fontId="6" fillId="0" borderId="0" xfId="0" applyNumberFormat="1" applyFont="1" applyAlignment="1"/>
    <xf numFmtId="0" fontId="14" fillId="0" borderId="1" xfId="0" applyFont="1" applyBorder="1" applyAlignment="1">
      <alignment horizontal="center" vertical="center" textRotation="255"/>
    </xf>
  </cellXfs>
  <cellStyles count="3">
    <cellStyle name="百分比" xfId="1" builtinId="5"/>
    <cellStyle name="常规" xfId="0" builtinId="0"/>
    <cellStyle name="超链接" xfId="2" builtinId="8"/>
  </cellStyles>
  <dxfs count="6">
    <dxf>
      <fill>
        <patternFill>
          <bgColor indexed="63"/>
        </patternFill>
      </fill>
    </dxf>
    <dxf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H31"/>
  <sheetViews>
    <sheetView tabSelected="1" zoomScale="85" zoomScaleNormal="85" workbookViewId="0">
      <selection activeCell="DG8" sqref="DG8"/>
    </sheetView>
  </sheetViews>
  <sheetFormatPr defaultRowHeight="13.5"/>
  <cols>
    <col min="1" max="1" width="9" style="4"/>
    <col min="2" max="3" width="9" style="1"/>
    <col min="4" max="5" width="11.75" style="1" bestFit="1" customWidth="1"/>
    <col min="6" max="10" width="9" style="1"/>
    <col min="11" max="11" width="2.625" style="1" customWidth="1"/>
    <col min="12" max="12" width="3.5" style="1" customWidth="1"/>
    <col min="13" max="14" width="9.75" style="1" hidden="1" customWidth="1"/>
    <col min="15" max="18" width="7.875" style="1" hidden="1" customWidth="1"/>
    <col min="19" max="19" width="3.25" style="1" customWidth="1"/>
    <col min="20" max="23" width="7.875" style="1" hidden="1" customWidth="1"/>
    <col min="24" max="25" width="8.75" style="1" hidden="1" customWidth="1"/>
    <col min="26" max="26" width="2.75" style="1" customWidth="1"/>
    <col min="27" max="31" width="8.75" style="1" hidden="1" customWidth="1"/>
    <col min="32" max="32" width="9.75" style="1" hidden="1" customWidth="1"/>
    <col min="33" max="33" width="3.25" style="1" customWidth="1"/>
    <col min="34" max="39" width="8.75" style="1" hidden="1" customWidth="1"/>
    <col min="40" max="40" width="3" style="1" customWidth="1"/>
    <col min="41" max="45" width="8.75" style="1" hidden="1" customWidth="1"/>
    <col min="46" max="46" width="7.875" style="1" hidden="1" customWidth="1"/>
    <col min="47" max="47" width="3.75" style="1" customWidth="1"/>
    <col min="48" max="53" width="7.875" style="1" hidden="1" customWidth="1"/>
    <col min="54" max="54" width="2.25" style="1" customWidth="1"/>
    <col min="55" max="60" width="8.75" style="1" hidden="1" customWidth="1"/>
    <col min="61" max="61" width="3.25" style="1" customWidth="1"/>
    <col min="62" max="67" width="8.75" style="1" hidden="1" customWidth="1"/>
    <col min="68" max="68" width="3.375" style="1" customWidth="1"/>
    <col min="69" max="73" width="8.75" style="1" hidden="1" customWidth="1"/>
    <col min="74" max="74" width="7.875" style="1" hidden="1" customWidth="1"/>
    <col min="75" max="75" width="1.625" style="1" customWidth="1"/>
    <col min="76" max="81" width="7.875" style="1" hidden="1" customWidth="1"/>
    <col min="82" max="82" width="2.625" style="1" customWidth="1"/>
    <col min="83" max="88" width="8.75" style="1" hidden="1" customWidth="1"/>
    <col min="89" max="89" width="2.625" style="1" customWidth="1"/>
    <col min="90" max="95" width="8.75" style="1" hidden="1" customWidth="1"/>
    <col min="96" max="96" width="2" style="1" customWidth="1"/>
    <col min="97" max="102" width="8.75" style="1" hidden="1" customWidth="1"/>
    <col min="103" max="103" width="1.625" style="1" customWidth="1"/>
    <col min="104" max="104" width="8.75" style="1" hidden="1" customWidth="1"/>
    <col min="105" max="109" width="7.875" style="1" hidden="1" customWidth="1"/>
    <col min="110" max="16384" width="9" style="4"/>
  </cols>
  <sheetData>
    <row r="1" spans="1:112" s="1" customFormat="1">
      <c r="K1" s="1">
        <v>0</v>
      </c>
    </row>
    <row r="2" spans="1:112" ht="14.25">
      <c r="A2" s="2"/>
      <c r="B2" s="2"/>
      <c r="C2" s="2"/>
      <c r="D2" s="2"/>
      <c r="E2" s="2"/>
      <c r="F2" s="2"/>
      <c r="G2" s="2"/>
      <c r="H2" s="2"/>
      <c r="I2" s="3"/>
      <c r="J2" s="3"/>
    </row>
    <row r="3" spans="1:112" ht="14.25">
      <c r="A3" s="5"/>
      <c r="B3" s="6" t="s">
        <v>2</v>
      </c>
      <c r="C3" s="49">
        <f ca="1">TODAY()</f>
        <v>43015</v>
      </c>
      <c r="D3" s="49"/>
      <c r="E3" s="49"/>
      <c r="K3" s="7"/>
    </row>
    <row r="4" spans="1:112" ht="14.25">
      <c r="H4" s="8"/>
    </row>
    <row r="5" spans="1:112" ht="14.25">
      <c r="B5" s="6"/>
      <c r="C5" s="9"/>
      <c r="D5" s="9"/>
      <c r="E5" s="9"/>
    </row>
    <row r="6" spans="1:112" ht="14.25">
      <c r="B6" s="6" t="s">
        <v>18</v>
      </c>
      <c r="C6" s="48">
        <v>42005</v>
      </c>
      <c r="D6" s="48"/>
      <c r="E6" s="58"/>
    </row>
    <row r="7" spans="1:112" s="14" customFormat="1" ht="25.5" customHeight="1">
      <c r="A7" s="10" t="s">
        <v>0</v>
      </c>
      <c r="B7" s="1"/>
      <c r="C7" s="1"/>
      <c r="D7" s="1"/>
      <c r="E7" s="1"/>
      <c r="F7" s="11"/>
      <c r="G7" s="1"/>
      <c r="H7" s="1"/>
      <c r="I7" s="1"/>
      <c r="J7" s="12"/>
      <c r="K7" s="13">
        <v>2</v>
      </c>
      <c r="L7" s="13">
        <f>(C6-WEEKDAY(C6,1)+K7)+7*K1</f>
        <v>42002</v>
      </c>
      <c r="M7" s="13">
        <f t="shared" ref="M7:BX7" si="0">L7+1</f>
        <v>42003</v>
      </c>
      <c r="N7" s="13">
        <f t="shared" si="0"/>
        <v>42004</v>
      </c>
      <c r="O7" s="13">
        <f t="shared" si="0"/>
        <v>42005</v>
      </c>
      <c r="P7" s="13">
        <f t="shared" si="0"/>
        <v>42006</v>
      </c>
      <c r="Q7" s="13">
        <f t="shared" si="0"/>
        <v>42007</v>
      </c>
      <c r="R7" s="13">
        <f t="shared" si="0"/>
        <v>42008</v>
      </c>
      <c r="S7" s="13">
        <f t="shared" si="0"/>
        <v>42009</v>
      </c>
      <c r="T7" s="13">
        <f t="shared" si="0"/>
        <v>42010</v>
      </c>
      <c r="U7" s="13">
        <f t="shared" si="0"/>
        <v>42011</v>
      </c>
      <c r="V7" s="13">
        <f t="shared" si="0"/>
        <v>42012</v>
      </c>
      <c r="W7" s="13">
        <f t="shared" si="0"/>
        <v>42013</v>
      </c>
      <c r="X7" s="13">
        <f t="shared" si="0"/>
        <v>42014</v>
      </c>
      <c r="Y7" s="13">
        <f t="shared" si="0"/>
        <v>42015</v>
      </c>
      <c r="Z7" s="13">
        <f t="shared" si="0"/>
        <v>42016</v>
      </c>
      <c r="AA7" s="13">
        <f t="shared" si="0"/>
        <v>42017</v>
      </c>
      <c r="AB7" s="13">
        <f t="shared" si="0"/>
        <v>42018</v>
      </c>
      <c r="AC7" s="13">
        <f t="shared" si="0"/>
        <v>42019</v>
      </c>
      <c r="AD7" s="13">
        <f t="shared" si="0"/>
        <v>42020</v>
      </c>
      <c r="AE7" s="13">
        <f t="shared" si="0"/>
        <v>42021</v>
      </c>
      <c r="AF7" s="13">
        <f t="shared" si="0"/>
        <v>42022</v>
      </c>
      <c r="AG7" s="13">
        <f t="shared" si="0"/>
        <v>42023</v>
      </c>
      <c r="AH7" s="13">
        <f t="shared" si="0"/>
        <v>42024</v>
      </c>
      <c r="AI7" s="13">
        <f t="shared" si="0"/>
        <v>42025</v>
      </c>
      <c r="AJ7" s="13">
        <f t="shared" si="0"/>
        <v>42026</v>
      </c>
      <c r="AK7" s="13">
        <f t="shared" si="0"/>
        <v>42027</v>
      </c>
      <c r="AL7" s="13">
        <f t="shared" si="0"/>
        <v>42028</v>
      </c>
      <c r="AM7" s="13">
        <f t="shared" si="0"/>
        <v>42029</v>
      </c>
      <c r="AN7" s="13">
        <f t="shared" si="0"/>
        <v>42030</v>
      </c>
      <c r="AO7" s="13">
        <f t="shared" si="0"/>
        <v>42031</v>
      </c>
      <c r="AP7" s="13">
        <f t="shared" si="0"/>
        <v>42032</v>
      </c>
      <c r="AQ7" s="13">
        <f t="shared" si="0"/>
        <v>42033</v>
      </c>
      <c r="AR7" s="13">
        <f t="shared" si="0"/>
        <v>42034</v>
      </c>
      <c r="AS7" s="13">
        <f t="shared" si="0"/>
        <v>42035</v>
      </c>
      <c r="AT7" s="13">
        <f t="shared" si="0"/>
        <v>42036</v>
      </c>
      <c r="AU7" s="13">
        <f t="shared" si="0"/>
        <v>42037</v>
      </c>
      <c r="AV7" s="13">
        <f t="shared" si="0"/>
        <v>42038</v>
      </c>
      <c r="AW7" s="13">
        <f t="shared" si="0"/>
        <v>42039</v>
      </c>
      <c r="AX7" s="13">
        <f t="shared" si="0"/>
        <v>42040</v>
      </c>
      <c r="AY7" s="13">
        <f t="shared" si="0"/>
        <v>42041</v>
      </c>
      <c r="AZ7" s="13">
        <f t="shared" si="0"/>
        <v>42042</v>
      </c>
      <c r="BA7" s="13">
        <f t="shared" si="0"/>
        <v>42043</v>
      </c>
      <c r="BB7" s="13">
        <f t="shared" si="0"/>
        <v>42044</v>
      </c>
      <c r="BC7" s="13">
        <f t="shared" si="0"/>
        <v>42045</v>
      </c>
      <c r="BD7" s="13">
        <f t="shared" si="0"/>
        <v>42046</v>
      </c>
      <c r="BE7" s="13">
        <f t="shared" si="0"/>
        <v>42047</v>
      </c>
      <c r="BF7" s="13">
        <f t="shared" si="0"/>
        <v>42048</v>
      </c>
      <c r="BG7" s="13">
        <f t="shared" si="0"/>
        <v>42049</v>
      </c>
      <c r="BH7" s="13">
        <f t="shared" si="0"/>
        <v>42050</v>
      </c>
      <c r="BI7" s="13">
        <f t="shared" si="0"/>
        <v>42051</v>
      </c>
      <c r="BJ7" s="13">
        <f t="shared" si="0"/>
        <v>42052</v>
      </c>
      <c r="BK7" s="13">
        <f t="shared" si="0"/>
        <v>42053</v>
      </c>
      <c r="BL7" s="13">
        <f t="shared" si="0"/>
        <v>42054</v>
      </c>
      <c r="BM7" s="13">
        <f t="shared" si="0"/>
        <v>42055</v>
      </c>
      <c r="BN7" s="13">
        <f t="shared" si="0"/>
        <v>42056</v>
      </c>
      <c r="BO7" s="13">
        <f t="shared" si="0"/>
        <v>42057</v>
      </c>
      <c r="BP7" s="13">
        <f t="shared" si="0"/>
        <v>42058</v>
      </c>
      <c r="BQ7" s="13">
        <f t="shared" si="0"/>
        <v>42059</v>
      </c>
      <c r="BR7" s="13">
        <f t="shared" si="0"/>
        <v>42060</v>
      </c>
      <c r="BS7" s="13">
        <f t="shared" si="0"/>
        <v>42061</v>
      </c>
      <c r="BT7" s="13">
        <f t="shared" si="0"/>
        <v>42062</v>
      </c>
      <c r="BU7" s="13">
        <f t="shared" si="0"/>
        <v>42063</v>
      </c>
      <c r="BV7" s="13">
        <f t="shared" si="0"/>
        <v>42064</v>
      </c>
      <c r="BW7" s="13">
        <f t="shared" si="0"/>
        <v>42065</v>
      </c>
      <c r="BX7" s="13">
        <f t="shared" si="0"/>
        <v>42066</v>
      </c>
      <c r="BY7" s="13">
        <f t="shared" ref="BY7:DE7" si="1">BX7+1</f>
        <v>42067</v>
      </c>
      <c r="BZ7" s="13">
        <f t="shared" si="1"/>
        <v>42068</v>
      </c>
      <c r="CA7" s="13">
        <f t="shared" si="1"/>
        <v>42069</v>
      </c>
      <c r="CB7" s="13">
        <f t="shared" si="1"/>
        <v>42070</v>
      </c>
      <c r="CC7" s="13">
        <f t="shared" si="1"/>
        <v>42071</v>
      </c>
      <c r="CD7" s="13">
        <f t="shared" si="1"/>
        <v>42072</v>
      </c>
      <c r="CE7" s="13">
        <f t="shared" si="1"/>
        <v>42073</v>
      </c>
      <c r="CF7" s="13">
        <f t="shared" si="1"/>
        <v>42074</v>
      </c>
      <c r="CG7" s="13">
        <f t="shared" si="1"/>
        <v>42075</v>
      </c>
      <c r="CH7" s="13">
        <f t="shared" si="1"/>
        <v>42076</v>
      </c>
      <c r="CI7" s="13">
        <f t="shared" si="1"/>
        <v>42077</v>
      </c>
      <c r="CJ7" s="13">
        <f t="shared" si="1"/>
        <v>42078</v>
      </c>
      <c r="CK7" s="13">
        <f t="shared" si="1"/>
        <v>42079</v>
      </c>
      <c r="CL7" s="13">
        <f t="shared" si="1"/>
        <v>42080</v>
      </c>
      <c r="CM7" s="13">
        <f t="shared" si="1"/>
        <v>42081</v>
      </c>
      <c r="CN7" s="13">
        <f t="shared" si="1"/>
        <v>42082</v>
      </c>
      <c r="CO7" s="13">
        <f t="shared" si="1"/>
        <v>42083</v>
      </c>
      <c r="CP7" s="13">
        <f t="shared" si="1"/>
        <v>42084</v>
      </c>
      <c r="CQ7" s="13">
        <f t="shared" si="1"/>
        <v>42085</v>
      </c>
      <c r="CR7" s="13">
        <f t="shared" si="1"/>
        <v>42086</v>
      </c>
      <c r="CS7" s="13">
        <f t="shared" si="1"/>
        <v>42087</v>
      </c>
      <c r="CT7" s="13">
        <f t="shared" si="1"/>
        <v>42088</v>
      </c>
      <c r="CU7" s="13">
        <f t="shared" si="1"/>
        <v>42089</v>
      </c>
      <c r="CV7" s="13">
        <f t="shared" si="1"/>
        <v>42090</v>
      </c>
      <c r="CW7" s="13">
        <f t="shared" si="1"/>
        <v>42091</v>
      </c>
      <c r="CX7" s="13">
        <f t="shared" si="1"/>
        <v>42092</v>
      </c>
      <c r="CY7" s="13">
        <f t="shared" si="1"/>
        <v>42093</v>
      </c>
      <c r="CZ7" s="13">
        <f t="shared" si="1"/>
        <v>42094</v>
      </c>
      <c r="DA7" s="13">
        <f t="shared" si="1"/>
        <v>42095</v>
      </c>
      <c r="DB7" s="13">
        <f t="shared" si="1"/>
        <v>42096</v>
      </c>
      <c r="DC7" s="13">
        <f t="shared" si="1"/>
        <v>42097</v>
      </c>
      <c r="DD7" s="13">
        <f t="shared" si="1"/>
        <v>42098</v>
      </c>
      <c r="DE7" s="13">
        <f t="shared" si="1"/>
        <v>42099</v>
      </c>
      <c r="DF7" s="4"/>
      <c r="DG7" s="4"/>
      <c r="DH7" s="4"/>
    </row>
    <row r="8" spans="1:112" ht="61.5">
      <c r="A8" s="15" t="s">
        <v>1</v>
      </c>
      <c r="B8" s="55" t="s">
        <v>14</v>
      </c>
      <c r="C8" s="56" t="s">
        <v>15</v>
      </c>
      <c r="D8" s="57" t="s">
        <v>16</v>
      </c>
      <c r="E8" s="57" t="s">
        <v>17</v>
      </c>
      <c r="F8" s="59" t="s">
        <v>3</v>
      </c>
      <c r="G8" s="59" t="s">
        <v>4</v>
      </c>
      <c r="H8" s="59" t="s">
        <v>5</v>
      </c>
      <c r="I8" s="59" t="s">
        <v>6</v>
      </c>
      <c r="J8" s="59" t="s">
        <v>7</v>
      </c>
      <c r="K8" s="16"/>
      <c r="L8" s="50">
        <f>L7</f>
        <v>42002</v>
      </c>
      <c r="M8" s="51"/>
      <c r="N8" s="51"/>
      <c r="O8" s="51"/>
      <c r="P8" s="51"/>
      <c r="Q8" s="51"/>
      <c r="R8" s="52"/>
      <c r="S8" s="50">
        <f>S7</f>
        <v>42009</v>
      </c>
      <c r="T8" s="51"/>
      <c r="U8" s="51"/>
      <c r="V8" s="51"/>
      <c r="W8" s="51"/>
      <c r="X8" s="51"/>
      <c r="Y8" s="52"/>
      <c r="Z8" s="50">
        <f>Z7</f>
        <v>42016</v>
      </c>
      <c r="AA8" s="51"/>
      <c r="AB8" s="51"/>
      <c r="AC8" s="51"/>
      <c r="AD8" s="51"/>
      <c r="AE8" s="51"/>
      <c r="AF8" s="52"/>
      <c r="AG8" s="50">
        <f>AG7</f>
        <v>42023</v>
      </c>
      <c r="AH8" s="51"/>
      <c r="AI8" s="51"/>
      <c r="AJ8" s="51"/>
      <c r="AK8" s="51"/>
      <c r="AL8" s="51"/>
      <c r="AM8" s="52"/>
      <c r="AN8" s="50">
        <f>AN7</f>
        <v>42030</v>
      </c>
      <c r="AO8" s="51"/>
      <c r="AP8" s="51"/>
      <c r="AQ8" s="51"/>
      <c r="AR8" s="51"/>
      <c r="AS8" s="51"/>
      <c r="AT8" s="52"/>
      <c r="AU8" s="50">
        <f>AU7</f>
        <v>42037</v>
      </c>
      <c r="AV8" s="51"/>
      <c r="AW8" s="51"/>
      <c r="AX8" s="51"/>
      <c r="AY8" s="51"/>
      <c r="AZ8" s="51"/>
      <c r="BA8" s="52"/>
      <c r="BB8" s="50">
        <f>BB7</f>
        <v>42044</v>
      </c>
      <c r="BC8" s="51"/>
      <c r="BD8" s="51"/>
      <c r="BE8" s="51"/>
      <c r="BF8" s="51"/>
      <c r="BG8" s="51"/>
      <c r="BH8" s="52"/>
      <c r="BI8" s="50">
        <f>BI7</f>
        <v>42051</v>
      </c>
      <c r="BJ8" s="51"/>
      <c r="BK8" s="51"/>
      <c r="BL8" s="51"/>
      <c r="BM8" s="51"/>
      <c r="BN8" s="51"/>
      <c r="BO8" s="52"/>
      <c r="BP8" s="50">
        <f>BP7</f>
        <v>42058</v>
      </c>
      <c r="BQ8" s="51"/>
      <c r="BR8" s="51"/>
      <c r="BS8" s="51"/>
      <c r="BT8" s="51"/>
      <c r="BU8" s="51"/>
      <c r="BV8" s="52"/>
      <c r="BW8" s="50">
        <f>BW7</f>
        <v>42065</v>
      </c>
      <c r="BX8" s="51"/>
      <c r="BY8" s="51"/>
      <c r="BZ8" s="51"/>
      <c r="CA8" s="51"/>
      <c r="CB8" s="51"/>
      <c r="CC8" s="52"/>
      <c r="CD8" s="50">
        <f>CD7</f>
        <v>42072</v>
      </c>
      <c r="CE8" s="51"/>
      <c r="CF8" s="51"/>
      <c r="CG8" s="51"/>
      <c r="CH8" s="51"/>
      <c r="CI8" s="51"/>
      <c r="CJ8" s="52"/>
      <c r="CK8" s="50">
        <f>CK7</f>
        <v>42079</v>
      </c>
      <c r="CL8" s="51"/>
      <c r="CM8" s="51"/>
      <c r="CN8" s="51"/>
      <c r="CO8" s="51"/>
      <c r="CP8" s="51"/>
      <c r="CQ8" s="52"/>
      <c r="CR8" s="50">
        <f>CR7</f>
        <v>42086</v>
      </c>
      <c r="CS8" s="51"/>
      <c r="CT8" s="51"/>
      <c r="CU8" s="51"/>
      <c r="CV8" s="51"/>
      <c r="CW8" s="51"/>
      <c r="CX8" s="52"/>
      <c r="CY8" s="50">
        <f>CY7</f>
        <v>42093</v>
      </c>
      <c r="CZ8" s="51"/>
      <c r="DA8" s="51"/>
      <c r="DB8" s="51"/>
      <c r="DC8" s="51"/>
      <c r="DD8" s="51"/>
      <c r="DE8" s="52"/>
    </row>
    <row r="9" spans="1:112" s="26" customFormat="1" ht="12.75">
      <c r="A9" s="17">
        <f ca="1">IF(ISERROR(VALUE(SUBSTITUTE(OFFSET(A9,-1,0,1,1),".",""))),1,IF(ISERROR(FIND("`",SUBSTITUTE(OFFSET(A9,-1,0,1,1),".","`",1))),VALUE(OFFSET(A9,-1,0,1,1))+1,VALUE(LEFT(OFFSET(A9,-1,0,1,1),FIND("`",SUBSTITUTE(OFFSET(A9,-1,0,1,1),".","`",1))-1))+1))</f>
        <v>1</v>
      </c>
      <c r="B9" s="18" t="s">
        <v>10</v>
      </c>
      <c r="C9" s="19"/>
      <c r="D9" s="46">
        <f>MIN(D10:D15)</f>
        <v>42006</v>
      </c>
      <c r="E9" s="53">
        <f>D9+F9-1</f>
        <v>42019</v>
      </c>
      <c r="F9" s="20">
        <f>MAX(E10:E15)-D9+1</f>
        <v>14</v>
      </c>
      <c r="G9" s="21">
        <f>SUMPRODUCT(F10:F15,G10:G15)/SUM(F10:F15)</f>
        <v>0</v>
      </c>
      <c r="H9" s="22">
        <f t="shared" ref="H9:H30" si="2">NETWORKDAYS(D9,E9)</f>
        <v>10</v>
      </c>
      <c r="I9" s="23">
        <f t="shared" ref="I9:I25" si="3">ROUNDDOWN(G9*F9,0)</f>
        <v>0</v>
      </c>
      <c r="J9" s="22">
        <f t="shared" ref="J9:J25" si="4">F9-I9</f>
        <v>14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5"/>
      <c r="DG9" s="25"/>
      <c r="DH9" s="25"/>
    </row>
    <row r="10" spans="1:112" s="35" customFormat="1" ht="12.75">
      <c r="A10" s="27" t="str">
        <f ca="1">IF(ISERROR(VALUE(SUBSTITUTE(OFFSET(A10,-1,0,1,1),".",""))),"0.1",IF(ISERROR(FIND("`",SUBSTITUTE(OFFSET(A10,-1,0,1,1),".","`",1))),OFFSET(A10,-1,0,1,1)&amp;".1",LEFT(OFFSET(A10,-1,0,1,1),FIND("`",SUBSTITUTE(OFFSET(A10,-1,0,1,1),".","`",1)))&amp;IF(ISERROR(FIND("`",SUBSTITUTE(OFFSET(A10,-1,0,1,1),".","`",2))),VALUE(RIGHT(OFFSET(A10,-1,0,1,1),LEN(OFFSET(A10,-1,0,1,1))-FIND("`",SUBSTITUTE(OFFSET(A10,-1,0,1,1),".","`",1))))+1,VALUE(MID(OFFSET(A10,-1,0,1,1),FIND("`",SUBSTITUTE(OFFSET(A10,-1,0,1,1),".","`",1))+1,(FIND("`",SUBSTITUTE(OFFSET(A10,-1,0,1,1),".","`",2))-FIND("`",SUBSTITUTE(OFFSET(A10,-1,0,1,1),".","`",1))-1)))+1)))</f>
        <v>1.1</v>
      </c>
      <c r="B10" s="28" t="s">
        <v>8</v>
      </c>
      <c r="C10" s="29"/>
      <c r="D10" s="47">
        <v>42006</v>
      </c>
      <c r="E10" s="54">
        <f t="shared" ref="E10:E30" si="5">D10+F10-1</f>
        <v>42012</v>
      </c>
      <c r="F10" s="30">
        <v>7</v>
      </c>
      <c r="G10" s="31">
        <v>0</v>
      </c>
      <c r="H10" s="32">
        <f t="shared" si="2"/>
        <v>5</v>
      </c>
      <c r="I10" s="33">
        <f t="shared" si="3"/>
        <v>0</v>
      </c>
      <c r="J10" s="32">
        <f t="shared" si="4"/>
        <v>7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25"/>
      <c r="DG10" s="25"/>
      <c r="DH10" s="25"/>
    </row>
    <row r="11" spans="1:112" s="35" customFormat="1" ht="12.75">
      <c r="A11" s="27" t="str">
        <f ca="1">IF(ISERROR(VALUE(SUBSTITUTE(OFFSET(A11,-1,0,1,1),".",""))),"0.1",IF(ISERROR(FIND("`",SUBSTITUTE(OFFSET(A11,-1,0,1,1),".","`",1))),OFFSET(A11,-1,0,1,1)&amp;".1",LEFT(OFFSET(A11,-1,0,1,1),FIND("`",SUBSTITUTE(OFFSET(A11,-1,0,1,1),".","`",1)))&amp;IF(ISERROR(FIND("`",SUBSTITUTE(OFFSET(A11,-1,0,1,1),".","`",2))),VALUE(RIGHT(OFFSET(A11,-1,0,1,1),LEN(OFFSET(A11,-1,0,1,1))-FIND("`",SUBSTITUTE(OFFSET(A11,-1,0,1,1),".","`",1))))+1,VALUE(MID(OFFSET(A11,-1,0,1,1),FIND("`",SUBSTITUTE(OFFSET(A11,-1,0,1,1),".","`",1))+1,(FIND("`",SUBSTITUTE(OFFSET(A11,-1,0,1,1),".","`",2))-FIND("`",SUBSTITUTE(OFFSET(A11,-1,0,1,1),".","`",1))-1)))+1)))</f>
        <v>1.2</v>
      </c>
      <c r="B11" s="28" t="s">
        <v>8</v>
      </c>
      <c r="C11" s="29"/>
      <c r="D11" s="47">
        <v>42006</v>
      </c>
      <c r="E11" s="54">
        <f t="shared" si="5"/>
        <v>42015</v>
      </c>
      <c r="F11" s="30">
        <v>10</v>
      </c>
      <c r="G11" s="31">
        <v>0</v>
      </c>
      <c r="H11" s="32">
        <f t="shared" si="2"/>
        <v>6</v>
      </c>
      <c r="I11" s="33">
        <f t="shared" si="3"/>
        <v>0</v>
      </c>
      <c r="J11" s="32">
        <f t="shared" si="4"/>
        <v>10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25"/>
      <c r="DG11" s="25"/>
      <c r="DH11" s="25"/>
    </row>
    <row r="12" spans="1:112" s="35" customFormat="1" ht="25.5">
      <c r="A12" s="27" t="str">
        <f ca="1">IF(ISERROR(VALUE(SUBSTITUTE(OFFSET(A12,-1,0,1,1),".",""))),"0.0.1",IF(ISERROR(FIND("`",SUBSTITUTE(OFFSET(A12,-1,0,1,1),".","`",2))),OFFSET(A12,-1,0,1,1)&amp;".1",LEFT(OFFSET(A12,-1,0,1,1),FIND("`",SUBSTITUTE(OFFSET(A12,-1,0,1,1),".","`",2)))&amp;IF(ISERROR(FIND("`",SUBSTITUTE(OFFSET(A12,-1,0,1,1),".","`",3))),VALUE(RIGHT(OFFSET(A12,-1,0,1,1),LEN(OFFSET(A12,-1,0,1,1))-FIND("`",SUBSTITUTE(OFFSET(A12,-1,0,1,1),".","`",2))))+1,VALUE(MID(OFFSET(A12,-1,0,1,1),FIND("`",SUBSTITUTE(OFFSET(A12,-1,0,1,1),".","`",2))+1,(FIND("`",SUBSTITUTE(OFFSET(A12,-1,0,1,1),".","`",3))-FIND("`",SUBSTITUTE(OFFSET(A12,-1,0,1,1),".","`",2))-1)))+1)))</f>
        <v>1.2.1</v>
      </c>
      <c r="B12" s="36" t="s">
        <v>9</v>
      </c>
      <c r="C12" s="29"/>
      <c r="D12" s="47">
        <v>42008</v>
      </c>
      <c r="E12" s="54">
        <f t="shared" si="5"/>
        <v>42012</v>
      </c>
      <c r="F12" s="30">
        <v>5</v>
      </c>
      <c r="G12" s="31">
        <v>0</v>
      </c>
      <c r="H12" s="32">
        <f t="shared" si="2"/>
        <v>4</v>
      </c>
      <c r="I12" s="33">
        <f>ROUNDDOWN(G12*F12,0)</f>
        <v>0</v>
      </c>
      <c r="J12" s="32">
        <f>F12-I12</f>
        <v>5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25"/>
      <c r="DG12" s="25"/>
      <c r="DH12" s="25"/>
    </row>
    <row r="13" spans="1:112" s="35" customFormat="1" ht="25.5">
      <c r="A13" s="27" t="str">
        <f ca="1">IF(ISERROR(VALUE(SUBSTITUTE(OFFSET(A13,-1,0,1,1),".",""))),"0.0.1",IF(ISERROR(FIND("`",SUBSTITUTE(OFFSET(A13,-1,0,1,1),".","`",2))),OFFSET(A13,-1,0,1,1)&amp;".1",LEFT(OFFSET(A13,-1,0,1,1),FIND("`",SUBSTITUTE(OFFSET(A13,-1,0,1,1),".","`",2)))&amp;IF(ISERROR(FIND("`",SUBSTITUTE(OFFSET(A13,-1,0,1,1),".","`",3))),VALUE(RIGHT(OFFSET(A13,-1,0,1,1),LEN(OFFSET(A13,-1,0,1,1))-FIND("`",SUBSTITUTE(OFFSET(A13,-1,0,1,1),".","`",2))))+1,VALUE(MID(OFFSET(A13,-1,0,1,1),FIND("`",SUBSTITUTE(OFFSET(A13,-1,0,1,1),".","`",2))+1,(FIND("`",SUBSTITUTE(OFFSET(A13,-1,0,1,1),".","`",3))-FIND("`",SUBSTITUTE(OFFSET(A13,-1,0,1,1),".","`",2))-1)))+1)))</f>
        <v>1.2.2</v>
      </c>
      <c r="B13" s="36" t="s">
        <v>9</v>
      </c>
      <c r="C13" s="29"/>
      <c r="D13" s="47">
        <v>42010</v>
      </c>
      <c r="E13" s="54">
        <f t="shared" si="5"/>
        <v>42014</v>
      </c>
      <c r="F13" s="30">
        <v>5</v>
      </c>
      <c r="G13" s="31">
        <v>0</v>
      </c>
      <c r="H13" s="32">
        <f t="shared" si="2"/>
        <v>4</v>
      </c>
      <c r="I13" s="33">
        <f>ROUNDDOWN(G13*F13,0)</f>
        <v>0</v>
      </c>
      <c r="J13" s="32">
        <f>F13-I13</f>
        <v>5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25"/>
      <c r="DG13" s="25"/>
      <c r="DH13" s="25"/>
    </row>
    <row r="14" spans="1:112" s="35" customFormat="1" ht="12.75">
      <c r="A14" s="27" t="str">
        <f ca="1">IF(ISERROR(VALUE(SUBSTITUTE(OFFSET(A14,-1,0,1,1),".",""))),"0.1",IF(ISERROR(FIND("`",SUBSTITUTE(OFFSET(A14,-1,0,1,1),".","`",1))),OFFSET(A14,-1,0,1,1)&amp;".1",LEFT(OFFSET(A14,-1,0,1,1),FIND("`",SUBSTITUTE(OFFSET(A14,-1,0,1,1),".","`",1)))&amp;IF(ISERROR(FIND("`",SUBSTITUTE(OFFSET(A14,-1,0,1,1),".","`",2))),VALUE(RIGHT(OFFSET(A14,-1,0,1,1),LEN(OFFSET(A14,-1,0,1,1))-FIND("`",SUBSTITUTE(OFFSET(A14,-1,0,1,1),".","`",1))))+1,VALUE(MID(OFFSET(A14,-1,0,1,1),FIND("`",SUBSTITUTE(OFFSET(A14,-1,0,1,1),".","`",1))+1,(FIND("`",SUBSTITUTE(OFFSET(A14,-1,0,1,1),".","`",2))-FIND("`",SUBSTITUTE(OFFSET(A14,-1,0,1,1),".","`",1))-1)))+1)))</f>
        <v>1.3</v>
      </c>
      <c r="B14" s="28" t="s">
        <v>8</v>
      </c>
      <c r="C14" s="29"/>
      <c r="D14" s="47">
        <v>42011</v>
      </c>
      <c r="E14" s="54">
        <f t="shared" si="5"/>
        <v>42015</v>
      </c>
      <c r="F14" s="30">
        <v>5</v>
      </c>
      <c r="G14" s="31">
        <v>0</v>
      </c>
      <c r="H14" s="32">
        <f t="shared" si="2"/>
        <v>3</v>
      </c>
      <c r="I14" s="33">
        <f t="shared" si="3"/>
        <v>0</v>
      </c>
      <c r="J14" s="32">
        <f t="shared" si="4"/>
        <v>5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25"/>
      <c r="DG14" s="25"/>
      <c r="DH14" s="25"/>
    </row>
    <row r="15" spans="1:112" s="35" customFormat="1" ht="12.75">
      <c r="A15" s="27" t="str">
        <f ca="1">IF(ISERROR(VALUE(SUBSTITUTE(OFFSET(A15,-1,0,1,1),".",""))),"0.1",IF(ISERROR(FIND("`",SUBSTITUTE(OFFSET(A15,-1,0,1,1),".","`",1))),OFFSET(A15,-1,0,1,1)&amp;".1",LEFT(OFFSET(A15,-1,0,1,1),FIND("`",SUBSTITUTE(OFFSET(A15,-1,0,1,1),".","`",1)))&amp;IF(ISERROR(FIND("`",SUBSTITUTE(OFFSET(A15,-1,0,1,1),".","`",2))),VALUE(RIGHT(OFFSET(A15,-1,0,1,1),LEN(OFFSET(A15,-1,0,1,1))-FIND("`",SUBSTITUTE(OFFSET(A15,-1,0,1,1),".","`",1))))+1,VALUE(MID(OFFSET(A15,-1,0,1,1),FIND("`",SUBSTITUTE(OFFSET(A15,-1,0,1,1),".","`",1))+1,(FIND("`",SUBSTITUTE(OFFSET(A15,-1,0,1,1),".","`",2))-FIND("`",SUBSTITUTE(OFFSET(A15,-1,0,1,1),".","`",1))-1)))+1)))</f>
        <v>1.4</v>
      </c>
      <c r="B15" s="28" t="s">
        <v>8</v>
      </c>
      <c r="C15" s="29"/>
      <c r="D15" s="47">
        <v>42015</v>
      </c>
      <c r="E15" s="54">
        <f t="shared" si="5"/>
        <v>42019</v>
      </c>
      <c r="F15" s="30">
        <v>5</v>
      </c>
      <c r="G15" s="31">
        <v>0</v>
      </c>
      <c r="H15" s="32">
        <f t="shared" si="2"/>
        <v>4</v>
      </c>
      <c r="I15" s="33">
        <f t="shared" si="3"/>
        <v>0</v>
      </c>
      <c r="J15" s="32">
        <f t="shared" si="4"/>
        <v>5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25"/>
      <c r="DG15" s="25"/>
      <c r="DH15" s="25"/>
    </row>
    <row r="16" spans="1:112" s="26" customFormat="1" ht="12.75">
      <c r="A16" s="37">
        <f ca="1">IF(ISERROR(VALUE(SUBSTITUTE(OFFSET(A16,-1,0,1,1),".",""))),1,IF(ISERROR(FIND("`",SUBSTITUTE(OFFSET(A16,-1,0,1,1),".","`",1))),VALUE(OFFSET(A16,-1,0,1,1))+1,VALUE(LEFT(OFFSET(A16,-1,0,1,1),FIND("`",SUBSTITUTE(OFFSET(A16,-1,0,1,1),".","`",1))-1))+1))</f>
        <v>2</v>
      </c>
      <c r="B16" s="38" t="s">
        <v>11</v>
      </c>
      <c r="C16" s="39"/>
      <c r="D16" s="46">
        <f>MIN(D17:D20)</f>
        <v>42005</v>
      </c>
      <c r="E16" s="53">
        <f t="shared" si="5"/>
        <v>42022</v>
      </c>
      <c r="F16" s="40">
        <f>MAX(E17:E20)-D16+1</f>
        <v>18</v>
      </c>
      <c r="G16" s="41">
        <f>SUMPRODUCT(F17:F20,G17:G20)/SUM(F17:F20)</f>
        <v>0.25</v>
      </c>
      <c r="H16" s="42">
        <f t="shared" si="2"/>
        <v>12</v>
      </c>
      <c r="I16" s="43">
        <f t="shared" si="3"/>
        <v>4</v>
      </c>
      <c r="J16" s="42">
        <f t="shared" si="4"/>
        <v>14</v>
      </c>
      <c r="DF16" s="25"/>
      <c r="DG16" s="25"/>
      <c r="DH16" s="25"/>
    </row>
    <row r="17" spans="1:112" s="35" customFormat="1" ht="12.75">
      <c r="A17" s="27" t="str">
        <f ca="1">IF(ISERROR(VALUE(SUBSTITUTE(OFFSET(A17,-1,0,1,1),".",""))),"0.1",IF(ISERROR(FIND("`",SUBSTITUTE(OFFSET(A17,-1,0,1,1),".","`",1))),OFFSET(A17,-1,0,1,1)&amp;".1",LEFT(OFFSET(A17,-1,0,1,1),FIND("`",SUBSTITUTE(OFFSET(A17,-1,0,1,1),".","`",1)))&amp;IF(ISERROR(FIND("`",SUBSTITUTE(OFFSET(A17,-1,0,1,1),".","`",2))),VALUE(RIGHT(OFFSET(A17,-1,0,1,1),LEN(OFFSET(A17,-1,0,1,1))-FIND("`",SUBSTITUTE(OFFSET(A17,-1,0,1,1),".","`",1))))+1,VALUE(MID(OFFSET(A17,-1,0,1,1),FIND("`",SUBSTITUTE(OFFSET(A17,-1,0,1,1),".","`",1))+1,(FIND("`",SUBSTITUTE(OFFSET(A17,-1,0,1,1),".","`",2))-FIND("`",SUBSTITUTE(OFFSET(A17,-1,0,1,1),".","`",1))-1)))+1)))</f>
        <v>2.1</v>
      </c>
      <c r="B17" s="28" t="s">
        <v>8</v>
      </c>
      <c r="C17" s="29"/>
      <c r="D17" s="47">
        <v>42005</v>
      </c>
      <c r="E17" s="54">
        <f t="shared" si="5"/>
        <v>42009</v>
      </c>
      <c r="F17" s="30">
        <v>5</v>
      </c>
      <c r="G17" s="31">
        <v>0.25</v>
      </c>
      <c r="H17" s="32">
        <f t="shared" si="2"/>
        <v>3</v>
      </c>
      <c r="I17" s="33">
        <f t="shared" si="3"/>
        <v>1</v>
      </c>
      <c r="J17" s="32">
        <f t="shared" si="4"/>
        <v>4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25"/>
      <c r="DG17" s="25"/>
      <c r="DH17" s="25"/>
    </row>
    <row r="18" spans="1:112" s="35" customFormat="1" ht="12.75">
      <c r="A18" s="27" t="str">
        <f ca="1">IF(ISERROR(VALUE(SUBSTITUTE(OFFSET(A18,-1,0,1,1),".",""))),"0.1",IF(ISERROR(FIND("`",SUBSTITUTE(OFFSET(A18,-1,0,1,1),".","`",1))),OFFSET(A18,-1,0,1,1)&amp;".1",LEFT(OFFSET(A18,-1,0,1,1),FIND("`",SUBSTITUTE(OFFSET(A18,-1,0,1,1),".","`",1)))&amp;IF(ISERROR(FIND("`",SUBSTITUTE(OFFSET(A18,-1,0,1,1),".","`",2))),VALUE(RIGHT(OFFSET(A18,-1,0,1,1),LEN(OFFSET(A18,-1,0,1,1))-FIND("`",SUBSTITUTE(OFFSET(A18,-1,0,1,1),".","`",1))))+1,VALUE(MID(OFFSET(A18,-1,0,1,1),FIND("`",SUBSTITUTE(OFFSET(A18,-1,0,1,1),".","`",1))+1,(FIND("`",SUBSTITUTE(OFFSET(A18,-1,0,1,1),".","`",2))-FIND("`",SUBSTITUTE(OFFSET(A18,-1,0,1,1),".","`",1))-1)))+1)))</f>
        <v>2.2</v>
      </c>
      <c r="B18" s="28" t="s">
        <v>8</v>
      </c>
      <c r="C18" s="29"/>
      <c r="D18" s="47">
        <v>42008</v>
      </c>
      <c r="E18" s="54">
        <f t="shared" si="5"/>
        <v>42012</v>
      </c>
      <c r="F18" s="30">
        <v>5</v>
      </c>
      <c r="G18" s="31">
        <v>0.25</v>
      </c>
      <c r="H18" s="32">
        <f t="shared" si="2"/>
        <v>4</v>
      </c>
      <c r="I18" s="33">
        <f t="shared" si="3"/>
        <v>1</v>
      </c>
      <c r="J18" s="32">
        <f t="shared" si="4"/>
        <v>4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25"/>
      <c r="DG18" s="25"/>
      <c r="DH18" s="25"/>
    </row>
    <row r="19" spans="1:112" s="35" customFormat="1" ht="12.75">
      <c r="A19" s="27" t="str">
        <f ca="1">IF(ISERROR(VALUE(SUBSTITUTE(OFFSET(A19,-1,0,1,1),".",""))),"0.1",IF(ISERROR(FIND("`",SUBSTITUTE(OFFSET(A19,-1,0,1,1),".","`",1))),OFFSET(A19,-1,0,1,1)&amp;".1",LEFT(OFFSET(A19,-1,0,1,1),FIND("`",SUBSTITUTE(OFFSET(A19,-1,0,1,1),".","`",1)))&amp;IF(ISERROR(FIND("`",SUBSTITUTE(OFFSET(A19,-1,0,1,1),".","`",2))),VALUE(RIGHT(OFFSET(A19,-1,0,1,1),LEN(OFFSET(A19,-1,0,1,1))-FIND("`",SUBSTITUTE(OFFSET(A19,-1,0,1,1),".","`",1))))+1,VALUE(MID(OFFSET(A19,-1,0,1,1),FIND("`",SUBSTITUTE(OFFSET(A19,-1,0,1,1),".","`",1))+1,(FIND("`",SUBSTITUTE(OFFSET(A19,-1,0,1,1),".","`",2))-FIND("`",SUBSTITUTE(OFFSET(A19,-1,0,1,1),".","`",1))-1)))+1)))</f>
        <v>2.3</v>
      </c>
      <c r="B19" s="28" t="s">
        <v>8</v>
      </c>
      <c r="C19" s="29"/>
      <c r="D19" s="47">
        <v>42013</v>
      </c>
      <c r="E19" s="54">
        <f t="shared" si="5"/>
        <v>42017</v>
      </c>
      <c r="F19" s="30">
        <v>5</v>
      </c>
      <c r="G19" s="31">
        <v>0.25</v>
      </c>
      <c r="H19" s="32">
        <f t="shared" si="2"/>
        <v>3</v>
      </c>
      <c r="I19" s="33">
        <f t="shared" si="3"/>
        <v>1</v>
      </c>
      <c r="J19" s="32">
        <f t="shared" si="4"/>
        <v>4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25"/>
      <c r="DG19" s="25"/>
      <c r="DH19" s="25"/>
    </row>
    <row r="20" spans="1:112" s="35" customFormat="1" ht="12.75">
      <c r="A20" s="27" t="str">
        <f ca="1">IF(ISERROR(VALUE(SUBSTITUTE(OFFSET(A20,-1,0,1,1),".",""))),"0.1",IF(ISERROR(FIND("`",SUBSTITUTE(OFFSET(A20,-1,0,1,1),".","`",1))),OFFSET(A20,-1,0,1,1)&amp;".1",LEFT(OFFSET(A20,-1,0,1,1),FIND("`",SUBSTITUTE(OFFSET(A20,-1,0,1,1),".","`",1)))&amp;IF(ISERROR(FIND("`",SUBSTITUTE(OFFSET(A20,-1,0,1,1),".","`",2))),VALUE(RIGHT(OFFSET(A20,-1,0,1,1),LEN(OFFSET(A20,-1,0,1,1))-FIND("`",SUBSTITUTE(OFFSET(A20,-1,0,1,1),".","`",1))))+1,VALUE(MID(OFFSET(A20,-1,0,1,1),FIND("`",SUBSTITUTE(OFFSET(A20,-1,0,1,1),".","`",1))+1,(FIND("`",SUBSTITUTE(OFFSET(A20,-1,0,1,1),".","`",2))-FIND("`",SUBSTITUTE(OFFSET(A20,-1,0,1,1),".","`",1))-1)))+1)))</f>
        <v>2.4</v>
      </c>
      <c r="B20" s="28" t="s">
        <v>8</v>
      </c>
      <c r="C20" s="29"/>
      <c r="D20" s="47">
        <v>42018</v>
      </c>
      <c r="E20" s="54">
        <f t="shared" si="5"/>
        <v>42022</v>
      </c>
      <c r="F20" s="30">
        <v>5</v>
      </c>
      <c r="G20" s="31">
        <v>0.25</v>
      </c>
      <c r="H20" s="32">
        <f t="shared" si="2"/>
        <v>3</v>
      </c>
      <c r="I20" s="33">
        <f t="shared" si="3"/>
        <v>1</v>
      </c>
      <c r="J20" s="32">
        <f t="shared" si="4"/>
        <v>4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25"/>
      <c r="DG20" s="25"/>
      <c r="DH20" s="25"/>
    </row>
    <row r="21" spans="1:112" s="26" customFormat="1" ht="12.75">
      <c r="A21" s="37">
        <f ca="1">IF(ISERROR(VALUE(SUBSTITUTE(OFFSET(A21,-1,0,1,1),".",""))),1,IF(ISERROR(FIND("`",SUBSTITUTE(OFFSET(A21,-1,0,1,1),".","`",1))),VALUE(OFFSET(A21,-1,0,1,1))+1,VALUE(LEFT(OFFSET(A21,-1,0,1,1),FIND("`",SUBSTITUTE(OFFSET(A21,-1,0,1,1),".","`",1))-1))+1))</f>
        <v>3</v>
      </c>
      <c r="B21" s="38" t="s">
        <v>12</v>
      </c>
      <c r="C21" s="39"/>
      <c r="D21" s="46">
        <f>MIN(D22:D25)</f>
        <v>42005</v>
      </c>
      <c r="E21" s="53">
        <f t="shared" si="5"/>
        <v>42023</v>
      </c>
      <c r="F21" s="40">
        <f>MAX(E22:E25)-D21+1</f>
        <v>19</v>
      </c>
      <c r="G21" s="41">
        <f>SUMPRODUCT(F22:F25,G22:G25)/SUM(F22:F25)</f>
        <v>0.5</v>
      </c>
      <c r="H21" s="42">
        <f t="shared" si="2"/>
        <v>13</v>
      </c>
      <c r="I21" s="43">
        <f t="shared" si="3"/>
        <v>9</v>
      </c>
      <c r="J21" s="42">
        <f t="shared" si="4"/>
        <v>10</v>
      </c>
      <c r="DF21" s="25"/>
      <c r="DG21" s="25"/>
      <c r="DH21" s="25"/>
    </row>
    <row r="22" spans="1:112" s="35" customFormat="1" ht="12.75">
      <c r="A22" s="27" t="str">
        <f ca="1">IF(ISERROR(VALUE(SUBSTITUTE(OFFSET(A22,-1,0,1,1),".",""))),"0.1",IF(ISERROR(FIND("`",SUBSTITUTE(OFFSET(A22,-1,0,1,1),".","`",1))),OFFSET(A22,-1,0,1,1)&amp;".1",LEFT(OFFSET(A22,-1,0,1,1),FIND("`",SUBSTITUTE(OFFSET(A22,-1,0,1,1),".","`",1)))&amp;IF(ISERROR(FIND("`",SUBSTITUTE(OFFSET(A22,-1,0,1,1),".","`",2))),VALUE(RIGHT(OFFSET(A22,-1,0,1,1),LEN(OFFSET(A22,-1,0,1,1))-FIND("`",SUBSTITUTE(OFFSET(A22,-1,0,1,1),".","`",1))))+1,VALUE(MID(OFFSET(A22,-1,0,1,1),FIND("`",SUBSTITUTE(OFFSET(A22,-1,0,1,1),".","`",1))+1,(FIND("`",SUBSTITUTE(OFFSET(A22,-1,0,1,1),".","`",2))-FIND("`",SUBSTITUTE(OFFSET(A22,-1,0,1,1),".","`",1))-1)))+1)))</f>
        <v>3.1</v>
      </c>
      <c r="B22" s="28" t="s">
        <v>8</v>
      </c>
      <c r="C22" s="29"/>
      <c r="D22" s="47">
        <v>42005</v>
      </c>
      <c r="E22" s="54">
        <f t="shared" si="5"/>
        <v>42010</v>
      </c>
      <c r="F22" s="30">
        <v>6</v>
      </c>
      <c r="G22" s="31">
        <v>0.5</v>
      </c>
      <c r="H22" s="32">
        <f t="shared" si="2"/>
        <v>4</v>
      </c>
      <c r="I22" s="33">
        <f t="shared" si="3"/>
        <v>3</v>
      </c>
      <c r="J22" s="32">
        <f t="shared" si="4"/>
        <v>3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25"/>
      <c r="DG22" s="25"/>
      <c r="DH22" s="25"/>
    </row>
    <row r="23" spans="1:112" s="35" customFormat="1" ht="12.75">
      <c r="A23" s="27" t="str">
        <f ca="1">IF(ISERROR(VALUE(SUBSTITUTE(OFFSET(A23,-1,0,1,1),".",""))),"0.1",IF(ISERROR(FIND("`",SUBSTITUTE(OFFSET(A23,-1,0,1,1),".","`",1))),OFFSET(A23,-1,0,1,1)&amp;".1",LEFT(OFFSET(A23,-1,0,1,1),FIND("`",SUBSTITUTE(OFFSET(A23,-1,0,1,1),".","`",1)))&amp;IF(ISERROR(FIND("`",SUBSTITUTE(OFFSET(A23,-1,0,1,1),".","`",2))),VALUE(RIGHT(OFFSET(A23,-1,0,1,1),LEN(OFFSET(A23,-1,0,1,1))-FIND("`",SUBSTITUTE(OFFSET(A23,-1,0,1,1),".","`",1))))+1,VALUE(MID(OFFSET(A23,-1,0,1,1),FIND("`",SUBSTITUTE(OFFSET(A23,-1,0,1,1),".","`",1))+1,(FIND("`",SUBSTITUTE(OFFSET(A23,-1,0,1,1),".","`",2))-FIND("`",SUBSTITUTE(OFFSET(A23,-1,0,1,1),".","`",1))-1)))+1)))</f>
        <v>3.2</v>
      </c>
      <c r="B23" s="28" t="s">
        <v>8</v>
      </c>
      <c r="C23" s="29"/>
      <c r="D23" s="47">
        <v>42008</v>
      </c>
      <c r="E23" s="54">
        <f t="shared" si="5"/>
        <v>42013</v>
      </c>
      <c r="F23" s="30">
        <v>6</v>
      </c>
      <c r="G23" s="31">
        <v>0.5</v>
      </c>
      <c r="H23" s="32">
        <f t="shared" si="2"/>
        <v>5</v>
      </c>
      <c r="I23" s="33">
        <f t="shared" si="3"/>
        <v>3</v>
      </c>
      <c r="J23" s="32">
        <f t="shared" si="4"/>
        <v>3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25"/>
      <c r="DG23" s="25"/>
      <c r="DH23" s="25"/>
    </row>
    <row r="24" spans="1:112" s="35" customFormat="1" ht="12.75">
      <c r="A24" s="27" t="str">
        <f ca="1">IF(ISERROR(VALUE(SUBSTITUTE(OFFSET(A24,-1,0,1,1),".",""))),"0.1",IF(ISERROR(FIND("`",SUBSTITUTE(OFFSET(A24,-1,0,1,1),".","`",1))),OFFSET(A24,-1,0,1,1)&amp;".1",LEFT(OFFSET(A24,-1,0,1,1),FIND("`",SUBSTITUTE(OFFSET(A24,-1,0,1,1),".","`",1)))&amp;IF(ISERROR(FIND("`",SUBSTITUTE(OFFSET(A24,-1,0,1,1),".","`",2))),VALUE(RIGHT(OFFSET(A24,-1,0,1,1),LEN(OFFSET(A24,-1,0,1,1))-FIND("`",SUBSTITUTE(OFFSET(A24,-1,0,1,1),".","`",1))))+1,VALUE(MID(OFFSET(A24,-1,0,1,1),FIND("`",SUBSTITUTE(OFFSET(A24,-1,0,1,1),".","`",1))+1,(FIND("`",SUBSTITUTE(OFFSET(A24,-1,0,1,1),".","`",2))-FIND("`",SUBSTITUTE(OFFSET(A24,-1,0,1,1),".","`",1))-1)))+1)))</f>
        <v>3.3</v>
      </c>
      <c r="B24" s="28" t="s">
        <v>8</v>
      </c>
      <c r="C24" s="29"/>
      <c r="D24" s="47">
        <v>42013</v>
      </c>
      <c r="E24" s="54">
        <f t="shared" si="5"/>
        <v>42018</v>
      </c>
      <c r="F24" s="30">
        <v>6</v>
      </c>
      <c r="G24" s="31">
        <v>0.5</v>
      </c>
      <c r="H24" s="32">
        <f t="shared" si="2"/>
        <v>4</v>
      </c>
      <c r="I24" s="33">
        <f t="shared" si="3"/>
        <v>3</v>
      </c>
      <c r="J24" s="32">
        <f t="shared" si="4"/>
        <v>3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25"/>
      <c r="DG24" s="25"/>
      <c r="DH24" s="25"/>
    </row>
    <row r="25" spans="1:112" s="35" customFormat="1" ht="12.75">
      <c r="A25" s="27" t="str">
        <f ca="1">IF(ISERROR(VALUE(SUBSTITUTE(OFFSET(A25,-1,0,1,1),".",""))),"0.1",IF(ISERROR(FIND("`",SUBSTITUTE(OFFSET(A25,-1,0,1,1),".","`",1))),OFFSET(A25,-1,0,1,1)&amp;".1",LEFT(OFFSET(A25,-1,0,1,1),FIND("`",SUBSTITUTE(OFFSET(A25,-1,0,1,1),".","`",1)))&amp;IF(ISERROR(FIND("`",SUBSTITUTE(OFFSET(A25,-1,0,1,1),".","`",2))),VALUE(RIGHT(OFFSET(A25,-1,0,1,1),LEN(OFFSET(A25,-1,0,1,1))-FIND("`",SUBSTITUTE(OFFSET(A25,-1,0,1,1),".","`",1))))+1,VALUE(MID(OFFSET(A25,-1,0,1,1),FIND("`",SUBSTITUTE(OFFSET(A25,-1,0,1,1),".","`",1))+1,(FIND("`",SUBSTITUTE(OFFSET(A25,-1,0,1,1),".","`",2))-FIND("`",SUBSTITUTE(OFFSET(A25,-1,0,1,1),".","`",1))-1)))+1)))</f>
        <v>3.4</v>
      </c>
      <c r="B25" s="28" t="s">
        <v>8</v>
      </c>
      <c r="C25" s="29"/>
      <c r="D25" s="47">
        <v>42018</v>
      </c>
      <c r="E25" s="54">
        <f t="shared" si="5"/>
        <v>42023</v>
      </c>
      <c r="F25" s="30">
        <v>6</v>
      </c>
      <c r="G25" s="31">
        <v>0.5</v>
      </c>
      <c r="H25" s="32">
        <f t="shared" si="2"/>
        <v>4</v>
      </c>
      <c r="I25" s="33">
        <f t="shared" si="3"/>
        <v>3</v>
      </c>
      <c r="J25" s="32">
        <f t="shared" si="4"/>
        <v>3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25"/>
      <c r="DG25" s="25"/>
      <c r="DH25" s="25"/>
    </row>
    <row r="26" spans="1:112" s="26" customFormat="1" ht="12.75">
      <c r="A26" s="37">
        <f ca="1">IF(ISERROR(VALUE(SUBSTITUTE(OFFSET(A26,-1,0,1,1),".",""))),1,IF(ISERROR(FIND("`",SUBSTITUTE(OFFSET(A26,-1,0,1,1),".","`",1))),VALUE(OFFSET(A26,-1,0,1,1))+1,VALUE(LEFT(OFFSET(A26,-1,0,1,1),FIND("`",SUBSTITUTE(OFFSET(A26,-1,0,1,1),".","`",1))-1))+1))</f>
        <v>4</v>
      </c>
      <c r="B26" s="38" t="s">
        <v>13</v>
      </c>
      <c r="C26" s="39"/>
      <c r="D26" s="46">
        <f>MIN(D27:D30)</f>
        <v>42005</v>
      </c>
      <c r="E26" s="53">
        <f t="shared" si="5"/>
        <v>42022</v>
      </c>
      <c r="F26" s="40">
        <f>MAX(E27:E30)-D26+1</f>
        <v>18</v>
      </c>
      <c r="G26" s="41">
        <f>SUMPRODUCT(F27:F30,G27:G30)/SUM(F27:F30)</f>
        <v>0</v>
      </c>
      <c r="H26" s="42">
        <f t="shared" si="2"/>
        <v>12</v>
      </c>
      <c r="I26" s="43">
        <f>ROUNDDOWN(G26*F26,0)</f>
        <v>0</v>
      </c>
      <c r="J26" s="42">
        <f>F26-I26</f>
        <v>18</v>
      </c>
      <c r="DF26" s="25"/>
      <c r="DG26" s="25"/>
      <c r="DH26" s="25"/>
    </row>
    <row r="27" spans="1:112" s="35" customFormat="1" ht="12.75">
      <c r="A27" s="27" t="str">
        <f ca="1">IF(ISERROR(VALUE(SUBSTITUTE(OFFSET(A27,-1,0,1,1),".",""))),"0.1",IF(ISERROR(FIND("`",SUBSTITUTE(OFFSET(A27,-1,0,1,1),".","`",1))),OFFSET(A27,-1,0,1,1)&amp;".1",LEFT(OFFSET(A27,-1,0,1,1),FIND("`",SUBSTITUTE(OFFSET(A27,-1,0,1,1),".","`",1)))&amp;IF(ISERROR(FIND("`",SUBSTITUTE(OFFSET(A27,-1,0,1,1),".","`",2))),VALUE(RIGHT(OFFSET(A27,-1,0,1,1),LEN(OFFSET(A27,-1,0,1,1))-FIND("`",SUBSTITUTE(OFFSET(A27,-1,0,1,1),".","`",1))))+1,VALUE(MID(OFFSET(A27,-1,0,1,1),FIND("`",SUBSTITUTE(OFFSET(A27,-1,0,1,1),".","`",1))+1,(FIND("`",SUBSTITUTE(OFFSET(A27,-1,0,1,1),".","`",2))-FIND("`",SUBSTITUTE(OFFSET(A27,-1,0,1,1),".","`",1))-1)))+1)))</f>
        <v>4.1</v>
      </c>
      <c r="B27" s="28" t="s">
        <v>8</v>
      </c>
      <c r="C27" s="29"/>
      <c r="D27" s="47">
        <v>42005</v>
      </c>
      <c r="E27" s="54">
        <f t="shared" si="5"/>
        <v>42009</v>
      </c>
      <c r="F27" s="30">
        <v>5</v>
      </c>
      <c r="G27" s="31">
        <v>0</v>
      </c>
      <c r="H27" s="32">
        <f t="shared" si="2"/>
        <v>3</v>
      </c>
      <c r="I27" s="33">
        <f>ROUNDDOWN(G27*F27,0)</f>
        <v>0</v>
      </c>
      <c r="J27" s="32">
        <f>F27-I27</f>
        <v>5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25"/>
      <c r="DG27" s="25"/>
      <c r="DH27" s="25"/>
    </row>
    <row r="28" spans="1:112" s="35" customFormat="1" ht="12.75">
      <c r="A28" s="27" t="str">
        <f ca="1">IF(ISERROR(VALUE(SUBSTITUTE(OFFSET(A28,-1,0,1,1),".",""))),"0.1",IF(ISERROR(FIND("`",SUBSTITUTE(OFFSET(A28,-1,0,1,1),".","`",1))),OFFSET(A28,-1,0,1,1)&amp;".1",LEFT(OFFSET(A28,-1,0,1,1),FIND("`",SUBSTITUTE(OFFSET(A28,-1,0,1,1),".","`",1)))&amp;IF(ISERROR(FIND("`",SUBSTITUTE(OFFSET(A28,-1,0,1,1),".","`",2))),VALUE(RIGHT(OFFSET(A28,-1,0,1,1),LEN(OFFSET(A28,-1,0,1,1))-FIND("`",SUBSTITUTE(OFFSET(A28,-1,0,1,1),".","`",1))))+1,VALUE(MID(OFFSET(A28,-1,0,1,1),FIND("`",SUBSTITUTE(OFFSET(A28,-1,0,1,1),".","`",1))+1,(FIND("`",SUBSTITUTE(OFFSET(A28,-1,0,1,1),".","`",2))-FIND("`",SUBSTITUTE(OFFSET(A28,-1,0,1,1),".","`",1))-1)))+1)))</f>
        <v>4.2</v>
      </c>
      <c r="B28" s="28" t="s">
        <v>8</v>
      </c>
      <c r="C28" s="29"/>
      <c r="D28" s="47">
        <v>42008</v>
      </c>
      <c r="E28" s="54">
        <f t="shared" si="5"/>
        <v>42012</v>
      </c>
      <c r="F28" s="30">
        <v>5</v>
      </c>
      <c r="G28" s="31">
        <v>0</v>
      </c>
      <c r="H28" s="32">
        <f t="shared" si="2"/>
        <v>4</v>
      </c>
      <c r="I28" s="33">
        <f>ROUNDDOWN(G28*F28,0)</f>
        <v>0</v>
      </c>
      <c r="J28" s="32">
        <f>F28-I28</f>
        <v>5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25"/>
      <c r="DG28" s="25"/>
      <c r="DH28" s="25"/>
    </row>
    <row r="29" spans="1:112" s="35" customFormat="1" ht="12.75">
      <c r="A29" s="27" t="str">
        <f ca="1">IF(ISERROR(VALUE(SUBSTITUTE(OFFSET(A29,-1,0,1,1),".",""))),"0.1",IF(ISERROR(FIND("`",SUBSTITUTE(OFFSET(A29,-1,0,1,1),".","`",1))),OFFSET(A29,-1,0,1,1)&amp;".1",LEFT(OFFSET(A29,-1,0,1,1),FIND("`",SUBSTITUTE(OFFSET(A29,-1,0,1,1),".","`",1)))&amp;IF(ISERROR(FIND("`",SUBSTITUTE(OFFSET(A29,-1,0,1,1),".","`",2))),VALUE(RIGHT(OFFSET(A29,-1,0,1,1),LEN(OFFSET(A29,-1,0,1,1))-FIND("`",SUBSTITUTE(OFFSET(A29,-1,0,1,1),".","`",1))))+1,VALUE(MID(OFFSET(A29,-1,0,1,1),FIND("`",SUBSTITUTE(OFFSET(A29,-1,0,1,1),".","`",1))+1,(FIND("`",SUBSTITUTE(OFFSET(A29,-1,0,1,1),".","`",2))-FIND("`",SUBSTITUTE(OFFSET(A29,-1,0,1,1),".","`",1))-1)))+1)))</f>
        <v>4.3</v>
      </c>
      <c r="B29" s="28" t="s">
        <v>8</v>
      </c>
      <c r="C29" s="29"/>
      <c r="D29" s="47">
        <v>42013</v>
      </c>
      <c r="E29" s="54">
        <f t="shared" si="5"/>
        <v>42017</v>
      </c>
      <c r="F29" s="30">
        <v>5</v>
      </c>
      <c r="G29" s="31">
        <v>0</v>
      </c>
      <c r="H29" s="32">
        <f t="shared" si="2"/>
        <v>3</v>
      </c>
      <c r="I29" s="33">
        <f>ROUNDDOWN(G29*F29,0)</f>
        <v>0</v>
      </c>
      <c r="J29" s="32">
        <f>F29-I29</f>
        <v>5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25"/>
      <c r="DG29" s="25"/>
      <c r="DH29" s="25"/>
    </row>
    <row r="30" spans="1:112" s="35" customFormat="1" ht="12.75">
      <c r="A30" s="27" t="str">
        <f ca="1">IF(ISERROR(VALUE(SUBSTITUTE(OFFSET(A30,-1,0,1,1),".",""))),"0.1",IF(ISERROR(FIND("`",SUBSTITUTE(OFFSET(A30,-1,0,1,1),".","`",1))),OFFSET(A30,-1,0,1,1)&amp;".1",LEFT(OFFSET(A30,-1,0,1,1),FIND("`",SUBSTITUTE(OFFSET(A30,-1,0,1,1),".","`",1)))&amp;IF(ISERROR(FIND("`",SUBSTITUTE(OFFSET(A30,-1,0,1,1),".","`",2))),VALUE(RIGHT(OFFSET(A30,-1,0,1,1),LEN(OFFSET(A30,-1,0,1,1))-FIND("`",SUBSTITUTE(OFFSET(A30,-1,0,1,1),".","`",1))))+1,VALUE(MID(OFFSET(A30,-1,0,1,1),FIND("`",SUBSTITUTE(OFFSET(A30,-1,0,1,1),".","`",1))+1,(FIND("`",SUBSTITUTE(OFFSET(A30,-1,0,1,1),".","`",2))-FIND("`",SUBSTITUTE(OFFSET(A30,-1,0,1,1),".","`",1))-1)))+1)))</f>
        <v>4.4</v>
      </c>
      <c r="B30" s="28" t="s">
        <v>8</v>
      </c>
      <c r="C30" s="29"/>
      <c r="D30" s="47">
        <v>42018</v>
      </c>
      <c r="E30" s="54">
        <f t="shared" si="5"/>
        <v>42022</v>
      </c>
      <c r="F30" s="30">
        <v>5</v>
      </c>
      <c r="G30" s="31">
        <v>0</v>
      </c>
      <c r="H30" s="32">
        <f t="shared" si="2"/>
        <v>3</v>
      </c>
      <c r="I30" s="33">
        <f>ROUNDDOWN(G30*F30,0)</f>
        <v>0</v>
      </c>
      <c r="J30" s="32">
        <f>F30-I30</f>
        <v>5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25"/>
      <c r="DG30" s="25"/>
      <c r="DH30" s="25"/>
    </row>
    <row r="31" spans="1:112" s="44" customFormat="1" ht="11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</row>
  </sheetData>
  <mergeCells count="18">
    <mergeCell ref="CY8:DE8"/>
    <mergeCell ref="BI8:BO8"/>
    <mergeCell ref="BP8:BV8"/>
    <mergeCell ref="BW8:CC8"/>
    <mergeCell ref="CD8:CJ8"/>
    <mergeCell ref="CK8:CQ8"/>
    <mergeCell ref="CR8:CX8"/>
    <mergeCell ref="S8:Y8"/>
    <mergeCell ref="Z8:AF8"/>
    <mergeCell ref="AG8:AM8"/>
    <mergeCell ref="AN8:AT8"/>
    <mergeCell ref="AU8:BA8"/>
    <mergeCell ref="BB8:BH8"/>
    <mergeCell ref="I2:J2"/>
    <mergeCell ref="C3:E3"/>
    <mergeCell ref="C5:E5"/>
    <mergeCell ref="C6:D6"/>
    <mergeCell ref="L8:R8"/>
  </mergeCells>
  <phoneticPr fontId="1" type="noConversion"/>
  <conditionalFormatting sqref="L22:DE25 L17:DE20 L27:DE30 L10:DE15">
    <cfRule type="expression" dxfId="5" priority="10" stopIfTrue="1">
      <formula>AND(L$7&gt;=$D10,L$7&lt;=$D10+$F10-1)</formula>
    </cfRule>
    <cfRule type="expression" dxfId="4" priority="11" stopIfTrue="1">
      <formula>AND(L$7&gt;=$D10,L$7&lt;$D10+$I10)</formula>
    </cfRule>
    <cfRule type="expression" dxfId="3" priority="12" stopIfTrue="1">
      <formula>L$7=$C$3</formula>
    </cfRule>
  </conditionalFormatting>
  <conditionalFormatting sqref="L16:DE16 L21:DE21 L26:DE26 L9:DE9">
    <cfRule type="expression" dxfId="2" priority="22" stopIfTrue="1">
      <formula>L$7=$C$3</formula>
    </cfRule>
    <cfRule type="expression" dxfId="1" priority="23" stopIfTrue="1">
      <formula>AND(L$7&gt;=$D9,L$7&lt;$D9+$I9)</formula>
    </cfRule>
    <cfRule type="expression" dxfId="0" priority="24" stopIfTrue="1">
      <formula>AND(L$7&gt;=$D9,L$7&lt;=$D9+$F9-1)</formula>
    </cfRule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2017-10-07T01:41:46Z</dcterms:modified>
</cp:coreProperties>
</file>