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培训Progresslatest" sheetId="1" r:id="rId1"/>
  </sheets>
  <definedNames>
    <definedName name="AA">IF(培训Progresslatest!$F$2,培训Progresslatest!$E$2/5+培训Progresslatest!$B$4,0)</definedName>
    <definedName name="AAA">MAX(2,LOOKUP(培训Progresslatest!$E$2/5+培训Progresslatest!$B$4,培训Progresslatest!$B$4:$B$16,ROW(培训Progresslatest!$C$4:$C$16)-3))</definedName>
    <definedName name="BB">IF(培训Progresslatest!$H$2,培训Progresslatest!$G$2/5+培训Progresslatest!$B$4,0)</definedName>
    <definedName name="BBB">MAX(2,LOOKUP(培训Progresslatest!$G$2/5+培训Progresslatest!$B$4,培训Progresslatest!$B$4:$B$16,ROW(培训Progresslatest!$C$4:$C$16)-3))</definedName>
    <definedName name="CC">IF(培训Progresslatest!$J$2,培训Progresslatest!$I$2/5+培训Progresslatest!$B$4,0)</definedName>
    <definedName name="CCC">MAX(2,LOOKUP(培训Progresslatest!$I$2/5+培训Progresslatest!$B$4,培训Progresslatest!$B$4:$B$16,ROW(培训Progresslatest!$C$4:$C$16)-3))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68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56" formatCode="&quot;上午/下午 &quot;hh&quot;時&quot;mm&quot;分&quot;ss&quot;秒 &quot;"/>
    <numFmt numFmtId="58" formatCode="m/d/yy"/>
    <numFmt numFmtId="176" formatCode="&quot;$&quot;#,##0_);\(&quot;$&quot;#,##0\)"/>
    <numFmt numFmtId="177" formatCode="&quot;$&quot;#,##0_);[Red]\(&quot;$&quot;#,##0\)"/>
    <numFmt numFmtId="178" formatCode="&quot;$&quot;#,##0.00_);\(&quot;$&quot;#,##0.00\)"/>
    <numFmt numFmtId="179" formatCode="&quot;$&quot;#,##0.00_);[Red]\(&quot;$&quot;#,##0.00\)"/>
    <numFmt numFmtId="180" formatCode="_(&quot;$&quot;* #,##0_);_(&quot;$&quot;* \(#,##0\);_(&quot;$&quot;* &quot;-&quot;_);_(@_)"/>
    <numFmt numFmtId="181" formatCode="_(* #,##0_);_(* \(#,##0\);_(* &quot;-&quot;_);_(@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m\/d\/yyyy"/>
    <numFmt numFmtId="185" formatCode="mmm/yyyy"/>
    <numFmt numFmtId="186" formatCode="m/d"/>
    <numFmt numFmtId="187" formatCode="mmm\-yyyy"/>
    <numFmt numFmtId="188" formatCode="[$-409]d/mmm;@"/>
    <numFmt numFmtId="189" formatCode="[$-409]h:mm:ss\ AM/PM"/>
    <numFmt numFmtId="190" formatCode="[$-409]dddd\,\ mmmm\ dd\,\ yyyy"/>
    <numFmt numFmtId="191" formatCode="m/d/yy\ h:mm;@"/>
    <numFmt numFmtId="192" formatCode="m/d;@"/>
    <numFmt numFmtId="193" formatCode="yyyy/m/d;@"/>
    <numFmt numFmtId="194" formatCode="&quot;Yes&quot;;&quot;Yes&quot;;&quot;No&quot;"/>
    <numFmt numFmtId="195" formatCode="&quot;True&quot;;&quot;True&quot;;&quot;False&quot;"/>
    <numFmt numFmtId="196" formatCode="&quot;On&quot;;&quot;On&quot;;&quot;Off&quot;"/>
    <numFmt numFmtId="197" formatCode="[$€-2]\ #,##0.00_);[Red]\([$€-2]\ #,##0.00\)"/>
    <numFmt numFmtId="198" formatCode="0.00_);[Red]\(0.00\)"/>
    <numFmt numFmtId="199" formatCode="0_);[Red]\(0\)"/>
    <numFmt numFmtId="200" formatCode="0.000000000000000%"/>
    <numFmt numFmtId="201" formatCode="0.000000000000000000%"/>
    <numFmt numFmtId="202" formatCode="0.0%"/>
    <numFmt numFmtId="203" formatCode="0_ "/>
    <numFmt numFmtId="204" formatCode="0.00_ "/>
    <numFmt numFmtId="205" formatCode="[$-804]dddd\,\ mmmm\ dd\,\ yyyy"/>
    <numFmt numFmtId="206" formatCode="m\.d"/>
    <numFmt numFmtId="207" formatCode="h:mm;@"/>
    <numFmt numFmtId="208" formatCode="[$-804]h:mm:ss\ AM/PM"/>
    <numFmt numFmtId="209" formatCode="0%;0%;0%"/>
    <numFmt numFmtId="210" formatCode="&quot;销&quot;&quot;售&quot;&quot;毛&quot;&quot;利&quot;&quot;率&quot;"/>
    <numFmt numFmtId="211" formatCode="&quot;销&quot;&quot;售&quot;&quot;费&quot;&quot;用&quot;&quot;率&quot;"/>
    <numFmt numFmtId="212" formatCode="&quot;销&quot;&quot;售&quot;&quot;净&quot;&quot;利&quot;&quot;率&quot;"/>
    <numFmt numFmtId="213" formatCode="&quot;总&quot;&quot;资&quot;&quot;产&quot;&quot;报&quot;&quot;酬&quot;&quot;率&quot;"/>
    <numFmt numFmtId="214" formatCode="&quot;净&quot;&quot;资&quot;&quot;产&quot;&quot;报&quot;&quot;酬&quot;&quot;率&quot;"/>
    <numFmt numFmtId="215" formatCode="&quot;每&quot;&quot;股&quot;&quot;收&quot;&quot;益&quot;"/>
    <numFmt numFmtId="216" formatCode="&quot;应&quot;&quot;收&quot;&quot;帐&quot;&quot;款&quot;&quot;周&quot;&quot;转&quot;&quot;率&quot;"/>
    <numFmt numFmtId="217" formatCode="&quot;存&quot;&quot;货&quot;&quot;周&quot;&quot;转&quot;&quot;率&quot;"/>
    <numFmt numFmtId="218" formatCode="&quot;总&quot;&quot;资&quot;&quot;产&quot;&quot;周&quot;&quot;转&quot;&quot;率&quot;"/>
    <numFmt numFmtId="219" formatCode="&quot;流&quot;&quot;动&quot;&quot;比&quot;"/>
    <numFmt numFmtId="220" formatCode="&quot;速&quot;&quot;动&quot;&quot;比&quot;"/>
    <numFmt numFmtId="221" formatCode="&quot;资&quot;&quot;产&quot;&quot;负&quot;&quot;债&quot;&quot;比&quot;"/>
    <numFmt numFmtId="222" formatCode="#,##0.00_ "/>
    <numFmt numFmtId="223" formatCode="yy/m/d;@"/>
    <numFmt numFmtId="224" formatCode="#,##0_ "/>
    <numFmt numFmtId="225" formatCode="m&quot;月&quot;d&quot;日&quot;;@"/>
    <numFmt numFmtId="226" formatCode="000000"/>
    <numFmt numFmtId="227" formatCode="0.0_ "/>
    <numFmt numFmtId="228" formatCode="0.000_ "/>
    <numFmt numFmtId="229" formatCode="0.0000_ 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5"/>
  <sheetViews>
    <sheetView workbookViewId="0" rightToLeft="0"/>
  </sheetViews>
  <sheetData>
    <row r="1">
      <c r="E1" t="str">
        <v>Progress条1</v>
      </c>
      <c r="G1" t="str">
        <v>Progress条2</v>
      </c>
      <c r="I1" t="str">
        <v>Progress条3</v>
      </c>
    </row>
    <row r="2">
      <c r="A2" t="str">
        <v>New Employee Training schedule</v>
      </c>
      <c r="E2">
        <v>86</v>
      </c>
      <c r="F2" t="b">
        <v>1</v>
      </c>
      <c r="G2">
        <v>46</v>
      </c>
      <c r="H2" t="b">
        <v>1</v>
      </c>
      <c r="I2">
        <v>28</v>
      </c>
      <c r="J2" t="b">
        <v>1</v>
      </c>
    </row>
    <row r="3">
      <c r="A3" t="str">
        <v>Task</v>
      </c>
      <c r="B3" t="str">
        <v>Start Time</v>
      </c>
      <c r="C3" t="str">
        <v>Duration Days</v>
      </c>
      <c r="E3" t="str">
        <v>箭头1</v>
      </c>
      <c r="G3" t="str">
        <v>箭头2</v>
      </c>
      <c r="I3" t="str">
        <v>箭头3</v>
      </c>
    </row>
    <row r="4">
      <c r="A4" t="str">
        <v>Basic Training</v>
      </c>
      <c r="B4">
        <v>38353</v>
      </c>
      <c r="C4">
        <v>7</v>
      </c>
      <c r="E4">
        <f>IF(F2,IF(F14&gt;=$B$7,0.3+(F14-F4)/14,AAA+1),NA())</f>
        <v>1.5285714285712206</v>
      </c>
      <c r="F4">
        <f>IF(F2,$B$4,NA())</f>
        <v>38353</v>
      </c>
      <c r="G4">
        <f>IF(H2,IF(H14&gt;=$B$7,0.3+(H14-H4)/14,BBB+0.9),NA())</f>
        <v>3.9</v>
      </c>
      <c r="H4">
        <f>IF(H2,$B$4,NA())</f>
        <v>38353</v>
      </c>
      <c r="I4">
        <f>IF(J2,IF(J14&gt;=$B$7,0.3+(J14-J4)/14,CCC+1),NA())</f>
        <v>3</v>
      </c>
      <c r="J4">
        <f>IF(J2,$B$4,NA())</f>
        <v>38353</v>
      </c>
    </row>
    <row r="5">
      <c r="A5" t="str">
        <v>BDL</v>
      </c>
      <c r="B5">
        <f>$B$4+SUM($C$4:C4)</f>
        <v>38360</v>
      </c>
      <c r="C5">
        <v>2</v>
      </c>
      <c r="E5">
        <f>(E9-(AND(F14&gt;=$B$7,F14&lt;$B$8-2)/2.2+1.6)*((F14-F4)/14))+0</f>
        <v>1.7985714285716572</v>
      </c>
      <c r="F5">
        <f>(IF(F14&gt;=$B$7,F9-3.45*((F14-F4)/14),NA()))+0</f>
        <v>38357.36142857143</v>
      </c>
      <c r="G5">
        <f>(G9-(AND(H14&gt;=$B$7,H14&lt;$B$8-2)/2.2+1.6)*((H14-H4)/14))+0</f>
        <v>2.848571428571761</v>
      </c>
      <c r="H5" t="e">
        <f>(IF(H14&gt;=$B$7,H9-3.45*((H14-H4)/14),NA()))+0</f>
        <v>#N/A</v>
      </c>
      <c r="I5" t="e">
        <f>(I9-(AND(J14&gt;=$B$7,J14&lt;$B$8-2)/2.2+1.6)*((J14-J4)/14))+0</f>
        <v>#N/A</v>
      </c>
      <c r="J5" t="e">
        <f>(IF(J14&gt;=$B$7,J9-3.45*((J14-J4)/14),NA()))+0</f>
        <v>#N/A</v>
      </c>
    </row>
    <row r="6">
      <c r="A6" t="str">
        <v>BFI</v>
      </c>
      <c r="B6">
        <f>$B$4+SUM($C$4:C5)</f>
        <v>38362</v>
      </c>
      <c r="C6">
        <v>2</v>
      </c>
      <c r="E6">
        <f>(E9-(AND(F14&gt;=$B$7,F14&lt;$B$8-2)/2.5+1.35)*((F14-F4)/14))</f>
        <v>2.1057142857144626</v>
      </c>
      <c r="F6">
        <f>(IF(F14&gt;=$B$7,F9-2*((F14-F4)/14),NA()))+0</f>
        <v>38359.142857142855</v>
      </c>
      <c r="G6">
        <f>(G9-(AND(H14&gt;=$B$7,H14&lt;$B$8-2)/2.5+1.35)*((H14-H4)/14))+0</f>
        <v>3.012857142857423</v>
      </c>
      <c r="H6" t="e">
        <f>(IF(H14&gt;=$B$7,H9-2*((H14-H4)/14),NA()))+0</f>
        <v>#N/A</v>
      </c>
      <c r="I6" t="e">
        <f>(I9-(AND(J14&gt;=$B$7,J14&lt;$B$8-2)/2.5+1.35)*((J14-J4)/14))+0</f>
        <v>#N/A</v>
      </c>
      <c r="J6" t="e">
        <f>(IF(J14&gt;=$B$7,J9-2*((J14-J4)/14),NA()))+0</f>
        <v>#N/A</v>
      </c>
    </row>
    <row r="7" ht="15" customHeight="1">
      <c r="A7" t="str">
        <v>P&amp;P;LVI;HIS;UVI;RFI</v>
      </c>
      <c r="B7">
        <f>$B$4+SUM($C$4:C6)</f>
        <v>38364</v>
      </c>
      <c r="C7">
        <v>4</v>
      </c>
      <c r="E7">
        <f>(E9-(AND(F14&gt;=$B$7,F14&lt;$B$8-2)/4+1.1)*((F14-F4)/14))</f>
        <v>2.4128571428572676</v>
      </c>
      <c r="F7">
        <f>(IF(F14&gt;=$B$7,F9-1.1*((F14-F4)/14),NA()))+0</f>
        <v>38360.24857142857</v>
      </c>
      <c r="G7">
        <f>(G9-(AND(H14&gt;=$B$7,H14&lt;$B$8-2)/4+1.1)*((H14-H4)/14))+0</f>
        <v>3.1771428571430858</v>
      </c>
      <c r="H7" t="e">
        <f>(IF(H14&gt;=$B$7,H9-1.1*((H14-H4)/14),NA()))+0</f>
        <v>#N/A</v>
      </c>
      <c r="I7" t="e">
        <f>(I9-(AND(J14&gt;=$B$7,J14&lt;$B$8-2)/4+1.1)*((J14-J4)/14))+0</f>
        <v>#N/A</v>
      </c>
      <c r="J7" t="e">
        <f>(IF(J14&gt;=$B$7,J9-1.1*((J14-J4)/14),NA()))+0</f>
        <v>#N/A</v>
      </c>
    </row>
    <row r="8">
      <c r="A8" t="str">
        <v>DS2</v>
      </c>
      <c r="B8">
        <f>$B$4+SUM($C$4:C7)</f>
        <v>38368</v>
      </c>
      <c r="C8">
        <v>4</v>
      </c>
      <c r="E8">
        <f>(E9-0.6*((F14-F4)/14))+0</f>
        <v>3.027142857142878</v>
      </c>
      <c r="F8">
        <f>(IF(F14&gt;=$B$7,F9-0.3*((F14-F4)/14),NA()))+0</f>
        <v>38361.231428571424</v>
      </c>
      <c r="G8">
        <f>(G9-0.6*((H14-H4)/14))+0</f>
        <v>3.5057142857144106</v>
      </c>
      <c r="H8" t="e">
        <f>(IF(H14&gt;=$B$7,H9-0.3*((H14-H4)/14),NA()))+0</f>
        <v>#N/A</v>
      </c>
      <c r="I8" t="e">
        <f>(I9-0.6*((J14-J4)/14))+0</f>
        <v>#N/A</v>
      </c>
      <c r="J8" t="e">
        <f>(IF(J14&gt;=$B$7,J9-0.3*((J14-J4)/14),NA()))+0</f>
        <v>#N/A</v>
      </c>
    </row>
    <row r="9">
      <c r="A9" t="str">
        <v>CSI</v>
      </c>
      <c r="B9">
        <f>$B$4+SUM($C$4:C8)</f>
        <v>38372</v>
      </c>
      <c r="C9">
        <v>4</v>
      </c>
      <c r="E9">
        <f>(IF(F14&gt;=$B$6,(E14-E4)/2+E4,NA()))</f>
        <v>3.7642857142856103</v>
      </c>
      <c r="F9">
        <f>(IF(F14&gt;=$B$7,(F4+F14)/2,NA()))+0</f>
        <v>38361.6</v>
      </c>
      <c r="G9">
        <f>(IF(H14&gt;=$B$6,(G14-G4)/2+G4,NA()))+0</f>
        <v>3.9</v>
      </c>
      <c r="H9" t="e">
        <f>(IF(H14&gt;=$B$7,(H4+H14)/2,NA()))+0</f>
        <v>#N/A</v>
      </c>
      <c r="I9" t="e">
        <f>(IF(J14&gt;=$B$6,(I14-I4)/2+I4,NA()))+0</f>
        <v>#N/A</v>
      </c>
      <c r="J9" t="e">
        <f>(IF(J14&gt;=$B$7,(J4+J14)/2,NA()))+0</f>
        <v>#N/A</v>
      </c>
    </row>
    <row r="10">
      <c r="A10" t="str">
        <v>BLMC;BLV</v>
      </c>
      <c r="B10">
        <f>$B$4+SUM($C$4:C9)</f>
        <v>38376</v>
      </c>
      <c r="C10">
        <v>3</v>
      </c>
      <c r="E10">
        <f>(E9+0.6*((F14-F4)/14))</f>
        <v>4.501428571428343</v>
      </c>
      <c r="F10">
        <f>(IF(F14&gt;=$B$7,F9+0.3*((F14-F4)/14),NA()))+0</f>
        <v>38361.96857142857</v>
      </c>
      <c r="G10">
        <f>(G9+0.6*((H14-H4)/14))+0</f>
        <v>4.294285714285589</v>
      </c>
      <c r="H10" t="e">
        <f>(IF(H14&gt;=$B$7,H9+0.3*((H14-H4)/14),NA()))+0</f>
        <v>#N/A</v>
      </c>
      <c r="I10" t="e">
        <f>(I9+0.6*((J14-J4)/14))+0</f>
        <v>#N/A</v>
      </c>
      <c r="J10" t="e">
        <f>(IF(J14&gt;=$B$7,J9+0.3*((J14-J4)/14),NA()))+0</f>
        <v>#N/A</v>
      </c>
    </row>
    <row r="11">
      <c r="A11" t="str">
        <v>HMM</v>
      </c>
      <c r="B11">
        <f>$B$4+SUM($C$4:C10)</f>
        <v>38379</v>
      </c>
      <c r="C11">
        <v>3</v>
      </c>
      <c r="E11">
        <f>(E9+(AND(F14&gt;=$B$7,F14&lt;$B$8-2)/4+1.1)*((F14-F4)/14))</f>
        <v>5.115714285713953</v>
      </c>
      <c r="F11">
        <f>(IF(F14&gt;=$B$7,F9+1.1*((F14-F4)/14),NA()))+0</f>
        <v>38362.951428571425</v>
      </c>
      <c r="G11">
        <f>(G9+(AND(H14&gt;=$B$7,H14&lt;$B$8-2)/4+1.1)*((H14-H4)/14))+0</f>
        <v>4.6228571428569145</v>
      </c>
      <c r="H11" t="e">
        <f>(IF(H14&gt;=$B$7,H9+1.1*((H14-H4)/14),NA()))+0</f>
        <v>#N/A</v>
      </c>
      <c r="I11" t="e">
        <f>(I9+(AND(J14&gt;=$B$7,J14&lt;$B$8-2)/4+1.1)*((J14-J4)/14))+0</f>
        <v>#N/A</v>
      </c>
      <c r="J11" t="e">
        <f>(IF(J14&gt;=$B$7,J9+1.1*((J14-J4)/14),NA()))+0</f>
        <v>#N/A</v>
      </c>
    </row>
    <row r="12">
      <c r="A12" t="str">
        <v>TCI</v>
      </c>
      <c r="B12">
        <f>$B$4+SUM($C$4:C11)</f>
        <v>38382</v>
      </c>
      <c r="C12">
        <v>2</v>
      </c>
      <c r="E12">
        <f>(E9+(AND(F14&gt;=$B$7,F14&lt;$B$8-2)/2.5+1.35)*((F14-F4)/14))</f>
        <v>5.422857142856758</v>
      </c>
      <c r="F12">
        <f>(IF(F14&gt;=$B$7,F9+2*((F14-F4)/14),NA()))+0</f>
        <v>38364.05714285714</v>
      </c>
      <c r="G12">
        <f>(G9+(AND(H14&gt;=$B$7,H14&lt;$B$8-2)/2.5+1.35)*((H14-H4)/14))+0</f>
        <v>4.787142857142577</v>
      </c>
      <c r="H12" t="e">
        <f>(IF(H14&gt;=$B$7,H9+2*((H14-H4)/14),NA()))+0</f>
        <v>#N/A</v>
      </c>
      <c r="I12" t="e">
        <f>(I9+(AND(J14&gt;=$B$7,J14&lt;$B$8-2)/2.5+1.35)*((J14-J4)/14))+0</f>
        <v>#N/A</v>
      </c>
      <c r="J12" t="e">
        <f>(IF(J14&gt;=$B$7,J9+2*((J14-J4)/14),NA()))+0</f>
        <v>#N/A</v>
      </c>
    </row>
    <row r="13">
      <c r="A13" t="str">
        <v>GSS</v>
      </c>
      <c r="B13">
        <f>$B$4+SUM($C$4:C12)</f>
        <v>38384</v>
      </c>
      <c r="C13">
        <v>3</v>
      </c>
      <c r="E13">
        <f>(E9+(AND(F14&gt;=$B$7,F14&lt;$B$8-2)/2.2+1.6)*((F14-F4)/14))</f>
        <v>5.729999999999563</v>
      </c>
      <c r="F13">
        <f>(IF(F14&gt;=$B$7,F9+3.45*((F14-F4)/14),NA()))+0</f>
        <v>38365.83857142857</v>
      </c>
      <c r="G13">
        <f>(G9+(AND(H14&gt;=$B$7,H14&lt;$B$8-2)/2.2+1.6)*((H14-H4)/14))+0</f>
        <v>4.951428571428239</v>
      </c>
      <c r="H13" t="e">
        <f>(IF(H14&gt;=$B$7,H9+3.45*((H14-H4)/14),NA()))+0</f>
        <v>#N/A</v>
      </c>
      <c r="I13" t="e">
        <f>(I9+(AND(J14&gt;=$B$7,J14&lt;$B$8-2)/2.2+1.6)*((J14-J4)/14))+0</f>
        <v>#N/A</v>
      </c>
      <c r="J13" t="e">
        <f>(IF(J14&gt;=$B$7,J9+3.45*((J14-J4)/14),NA()))+0</f>
        <v>#N/A</v>
      </c>
    </row>
    <row r="14">
      <c r="A14" t="str">
        <v>HST/ULD</v>
      </c>
      <c r="B14">
        <f>$B$4+SUM($C$4:C13)</f>
        <v>38387</v>
      </c>
      <c r="C14">
        <v>3</v>
      </c>
      <c r="E14">
        <f>IF(F2,AAA+1,NA())</f>
        <v>6</v>
      </c>
      <c r="F14">
        <f>IF(F2,AA,NA())</f>
        <v>38370.2</v>
      </c>
      <c r="G14">
        <f>IF(H2,BBB+0.9,NA())</f>
        <v>3.9</v>
      </c>
      <c r="H14">
        <f>IF(H2,BB,NA())</f>
        <v>38362.2</v>
      </c>
      <c r="I14">
        <f>IF(J2,CCC+1,NA())</f>
        <v>3</v>
      </c>
      <c r="J14">
        <f>IF(J2,CC,NA())</f>
        <v>38358.6</v>
      </c>
    </row>
    <row r="15">
      <c r="A15" t="str">
        <v>LRT</v>
      </c>
      <c r="B15">
        <f>$B$4+SUM($C$4:C14)</f>
        <v>38390</v>
      </c>
      <c r="C15">
        <v>1</v>
      </c>
      <c r="E15">
        <f>(E14-0.06)</f>
        <v>5.94</v>
      </c>
      <c r="F15">
        <f>(F14-0.2)</f>
        <v>38370</v>
      </c>
      <c r="G15">
        <f>(G14-0.06)+0</f>
        <v>3.84</v>
      </c>
      <c r="H15">
        <f>(H14-0.3)+0</f>
        <v>38361.899999999994</v>
      </c>
      <c r="I15">
        <f>(I14-0.06)+0</f>
        <v>2.94</v>
      </c>
      <c r="J15">
        <f>(J14-0.3)+0</f>
        <v>38358.299999999996</v>
      </c>
    </row>
    <row r="16">
      <c r="A16" t="str">
        <v>CRX</v>
      </c>
      <c r="B16">
        <f>$B$4+SUM($C$4:C15)</f>
        <v>38391</v>
      </c>
      <c r="C16">
        <v>1</v>
      </c>
      <c r="E16" t="str">
        <v>Progress条1</v>
      </c>
    </row>
    <row r="17">
      <c r="E17" t="str">
        <v>Progress条2</v>
      </c>
    </row>
    <row r="18">
      <c r="E18" t="str">
        <v>Progress条3</v>
      </c>
    </row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</sheetData>
  <mergeCells count="7">
    <mergeCell ref="E3:F3"/>
    <mergeCell ref="G3:H3"/>
    <mergeCell ref="I3:J3"/>
    <mergeCell ref="A2:C2"/>
    <mergeCell ref="E1:F1"/>
    <mergeCell ref="G1:H1"/>
    <mergeCell ref="I1:J1"/>
  </mergeCells>
  <pageMargins left="0.7" right="0.7" top="0.75" bottom="0.75" header="0.5" footer="0.5"/>
  <ignoredErrors>
    <ignoredError numberStoredAsText="1" sqref="A1:Z8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11.5606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培训Progresslatest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2008-04-22T02:53:18Z</dcterms:created>
  <dcterms:modified xsi:type="dcterms:W3CDTF">2008-04-26T06:32:00Z</dcterms:modified>
  <cp:lastModifiedBy>Template Flow Hub</cp:lastModifiedBy>
  <dc:creator>Template Flow Hub</dc:creator>
</cp:coreProperties>
</file>